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ttobriens.sharepoint.com/sites/InternalLINCSPARKInfrastructure3/Shared Documents/General/Templates/Ready for KOBD/BI/"/>
    </mc:Choice>
  </mc:AlternateContent>
  <xr:revisionPtr revIDLastSave="79" documentId="8_{5C152FC5-7AD7-4ABD-9E60-7D2F16A381F2}" xr6:coauthVersionLast="47" xr6:coauthVersionMax="47" xr10:uidLastSave="{332E56F9-47D2-4962-BA3A-1E4FCEB9806E}"/>
  <workbookProtection workbookAlgorithmName="SHA-512" workbookHashValue="nuUOsWEKNqvkNuvKigiUWxlrdzcuUIxq7a/DeqUUT2fRiihHNY4IykG57mOVx+9/39jvlXzaHwr+H7Fda6fa2w==" workbookSaltValue="YqzikrhtL3TsbB9qwbDz9Q==" workbookSpinCount="100000" lockStructure="1"/>
  <bookViews>
    <workbookView xWindow="-25710" yWindow="-1380" windowWidth="25820" windowHeight="13900" xr2:uid="{00000000-000D-0000-FFFF-FFFF00000000}"/>
  </bookViews>
  <sheets>
    <sheet name="High Level Budget-Funding" sheetId="1" r:id="rId1"/>
    <sheet name="BOM" sheetId="3" r:id="rId2"/>
    <sheet name="Instructions" sheetId="4" r:id="rId3"/>
    <sheet name="applicant_match" sheetId="5" r:id="rId4"/>
    <sheet name="app_mtc_lookup_table" sheetId="6" state="hidden" r:id="rId5"/>
  </sheets>
  <definedNames>
    <definedName name="_xlnm.Print_Area" localSheetId="0">'High Level Budget-Funding'!$A$1:$R$61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3" l="1"/>
  <c r="H9" i="3"/>
  <c r="H10" i="3"/>
  <c r="H18" i="3"/>
  <c r="H17" i="3"/>
  <c r="H16" i="3"/>
  <c r="H11" i="3"/>
  <c r="H8" i="3"/>
  <c r="H7" i="3"/>
  <c r="H6" i="3"/>
  <c r="L63" i="1"/>
  <c r="J63" i="1"/>
  <c r="H63" i="1"/>
  <c r="F63" i="1"/>
  <c r="L36" i="1"/>
  <c r="J36" i="1"/>
  <c r="H36" i="1"/>
  <c r="F36" i="1"/>
  <c r="D36" i="1"/>
  <c r="C36" i="1"/>
  <c r="L15" i="1"/>
  <c r="J15" i="1"/>
  <c r="H15" i="1"/>
  <c r="F15" i="1"/>
  <c r="D15" i="1"/>
  <c r="C15" i="1"/>
  <c r="E15" i="1" s="1"/>
  <c r="G45" i="6"/>
  <c r="E45" i="6"/>
  <c r="F45" i="6" s="1"/>
  <c r="G44" i="6"/>
  <c r="E44" i="6"/>
  <c r="F44" i="6" s="1"/>
  <c r="G43" i="6"/>
  <c r="E43" i="6"/>
  <c r="F43" i="6" s="1"/>
  <c r="G42" i="6"/>
  <c r="E42" i="6"/>
  <c r="F42" i="6" s="1"/>
  <c r="G41" i="6"/>
  <c r="E41" i="6"/>
  <c r="F41" i="6" s="1"/>
  <c r="G40" i="6"/>
  <c r="E40" i="6"/>
  <c r="F40" i="6" s="1"/>
  <c r="G39" i="6"/>
  <c r="E39" i="6"/>
  <c r="F39" i="6" s="1"/>
  <c r="G38" i="6"/>
  <c r="E38" i="6"/>
  <c r="F38" i="6" s="1"/>
  <c r="G37" i="6"/>
  <c r="F37" i="6"/>
  <c r="E37" i="6"/>
  <c r="G36" i="6"/>
  <c r="E36" i="6"/>
  <c r="F36" i="6" s="1"/>
  <c r="G35" i="6"/>
  <c r="E35" i="6"/>
  <c r="F35" i="6" s="1"/>
  <c r="G34" i="6"/>
  <c r="F34" i="6"/>
  <c r="E34" i="6"/>
  <c r="G33" i="6"/>
  <c r="E33" i="6"/>
  <c r="F33" i="6" s="1"/>
  <c r="G32" i="6"/>
  <c r="E32" i="6"/>
  <c r="F32" i="6" s="1"/>
  <c r="G31" i="6"/>
  <c r="E31" i="6"/>
  <c r="F31" i="6" s="1"/>
  <c r="G30" i="6"/>
  <c r="E30" i="6"/>
  <c r="F30" i="6" s="1"/>
  <c r="G29" i="6"/>
  <c r="F29" i="6"/>
  <c r="E29" i="6"/>
  <c r="G28" i="6"/>
  <c r="E28" i="6"/>
  <c r="F28" i="6" s="1"/>
  <c r="G27" i="6"/>
  <c r="E27" i="6"/>
  <c r="F27" i="6" s="1"/>
  <c r="G26" i="6"/>
  <c r="F26" i="6"/>
  <c r="E26" i="6"/>
  <c r="G25" i="6"/>
  <c r="E25" i="6"/>
  <c r="F25" i="6" s="1"/>
  <c r="G24" i="6"/>
  <c r="F24" i="6"/>
  <c r="E24" i="6"/>
  <c r="G23" i="6"/>
  <c r="E23" i="6"/>
  <c r="F23" i="6" s="1"/>
  <c r="G22" i="6"/>
  <c r="E22" i="6"/>
  <c r="F22" i="6" s="1"/>
  <c r="G21" i="6"/>
  <c r="E21" i="6"/>
  <c r="F21" i="6" s="1"/>
  <c r="G20" i="6"/>
  <c r="E20" i="6"/>
  <c r="F20" i="6" s="1"/>
  <c r="P19" i="6"/>
  <c r="G19" i="6"/>
  <c r="E19" i="6"/>
  <c r="F19" i="6" s="1"/>
  <c r="P18" i="6"/>
  <c r="G18" i="6"/>
  <c r="E18" i="6"/>
  <c r="F18" i="6" s="1"/>
  <c r="P17" i="6"/>
  <c r="G17" i="6"/>
  <c r="E17" i="6"/>
  <c r="F17" i="6" s="1"/>
  <c r="G16" i="6"/>
  <c r="E16" i="6"/>
  <c r="F16" i="6" s="1"/>
  <c r="G15" i="6"/>
  <c r="E15" i="6"/>
  <c r="F15" i="6" s="1"/>
  <c r="G14" i="6"/>
  <c r="E14" i="6"/>
  <c r="F14" i="6" s="1"/>
  <c r="G13" i="6"/>
  <c r="E13" i="6"/>
  <c r="F13" i="6" s="1"/>
  <c r="G12" i="6"/>
  <c r="E12" i="6"/>
  <c r="F12" i="6" s="1"/>
  <c r="G11" i="6"/>
  <c r="F11" i="6"/>
  <c r="E11" i="6"/>
  <c r="G10" i="6"/>
  <c r="E10" i="6"/>
  <c r="F10" i="6" s="1"/>
  <c r="G9" i="6"/>
  <c r="E9" i="6"/>
  <c r="F9" i="6" s="1"/>
  <c r="G8" i="6"/>
  <c r="E8" i="6"/>
  <c r="F8" i="6" s="1"/>
  <c r="G7" i="6"/>
  <c r="E7" i="6"/>
  <c r="F7" i="6" s="1"/>
  <c r="G6" i="6"/>
  <c r="F6" i="6"/>
  <c r="E6" i="6"/>
  <c r="F15" i="5"/>
  <c r="L12" i="6" s="1"/>
  <c r="L13" i="6" l="1"/>
  <c r="L14" i="6"/>
  <c r="L20" i="6"/>
  <c r="L25" i="6"/>
  <c r="F17" i="5" s="1"/>
  <c r="F18" i="5" s="1"/>
  <c r="C4" i="1" s="1"/>
  <c r="L15" i="6"/>
  <c r="L21" i="6" l="1"/>
  <c r="L22" i="6"/>
  <c r="N15" i="1" l="1"/>
  <c r="Q15" i="1"/>
  <c r="P15" i="1"/>
  <c r="H26" i="3"/>
  <c r="H25" i="3"/>
  <c r="H24" i="3"/>
  <c r="H23" i="3"/>
  <c r="H37" i="3"/>
  <c r="H36" i="3"/>
  <c r="H35" i="3"/>
  <c r="H62" i="3"/>
  <c r="H61" i="3"/>
  <c r="H60" i="3"/>
  <c r="H90" i="3"/>
  <c r="H89" i="3"/>
  <c r="H88" i="3"/>
  <c r="H87" i="3"/>
  <c r="H86" i="3"/>
  <c r="Q65" i="1"/>
  <c r="P65" i="1"/>
  <c r="Q63" i="1"/>
  <c r="P63" i="1"/>
  <c r="Q58" i="1"/>
  <c r="P58" i="1"/>
  <c r="Q51" i="1"/>
  <c r="P51" i="1"/>
  <c r="Q44" i="1"/>
  <c r="P44" i="1"/>
  <c r="Q36" i="1"/>
  <c r="P36" i="1"/>
  <c r="P27" i="1"/>
  <c r="Q27" i="1"/>
  <c r="L58" i="1"/>
  <c r="J58" i="1"/>
  <c r="H58" i="1"/>
  <c r="F58" i="1"/>
  <c r="L51" i="1"/>
  <c r="J51" i="1"/>
  <c r="H51" i="1"/>
  <c r="F51" i="1"/>
  <c r="L27" i="1"/>
  <c r="J27" i="1"/>
  <c r="H27" i="1"/>
  <c r="F27" i="1"/>
  <c r="D63" i="1"/>
  <c r="C63" i="1"/>
  <c r="D58" i="1"/>
  <c r="C58" i="1"/>
  <c r="E58" i="1" s="1"/>
  <c r="D51" i="1"/>
  <c r="C51" i="1"/>
  <c r="E51" i="1" s="1"/>
  <c r="D44" i="1"/>
  <c r="C44" i="1"/>
  <c r="E44" i="1" s="1"/>
  <c r="E36" i="1"/>
  <c r="D27" i="1"/>
  <c r="D65" i="1" s="1"/>
  <c r="C27" i="1"/>
  <c r="C65" i="1" s="1"/>
  <c r="R15" i="1" l="1"/>
  <c r="E27" i="1"/>
  <c r="E63" i="1"/>
  <c r="C3" i="1"/>
  <c r="R63" i="1"/>
  <c r="O15" i="1"/>
  <c r="R36" i="1"/>
  <c r="R51" i="1"/>
  <c r="R58" i="1"/>
  <c r="H76" i="3"/>
  <c r="H75" i="3"/>
  <c r="H74" i="3"/>
  <c r="H73" i="3"/>
  <c r="H48" i="3"/>
  <c r="H49" i="3"/>
  <c r="H50" i="3"/>
  <c r="H47" i="3"/>
  <c r="J44" i="1" l="1"/>
  <c r="J65" i="1" s="1"/>
  <c r="F44" i="1"/>
  <c r="F65" i="1" s="1"/>
  <c r="H44" i="1"/>
  <c r="H65" i="1" s="1"/>
  <c r="L44" i="1"/>
  <c r="L65" i="1" s="1"/>
  <c r="R44" i="1" l="1"/>
  <c r="N36" i="1"/>
  <c r="O36" i="1" s="1"/>
  <c r="N44" i="1"/>
  <c r="N58" i="1"/>
  <c r="N51" i="1"/>
  <c r="N63" i="1"/>
  <c r="N27" i="1"/>
  <c r="R27" i="1"/>
  <c r="R65" i="1" l="1"/>
  <c r="O51" i="1"/>
  <c r="O63" i="1"/>
  <c r="O58" i="1"/>
  <c r="O44" i="1"/>
  <c r="O27" i="1"/>
  <c r="N65" i="1"/>
  <c r="E65" i="1"/>
  <c r="O65" i="1" l="1"/>
</calcChain>
</file>

<file path=xl/sharedStrings.xml><?xml version="1.0" encoding="utf-8"?>
<sst xmlns="http://schemas.openxmlformats.org/spreadsheetml/2006/main" count="191" uniqueCount="149">
  <si>
    <t xml:space="preserve">
PROJECT MOBILE WIRELESS BUDGET ESTIMATE</t>
  </si>
  <si>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</si>
  <si>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</si>
  <si>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</si>
  <si>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</si>
  <si>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</si>
  <si>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</si>
  <si>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</si>
  <si>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</si>
  <si>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</si>
  <si>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</si>
  <si>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</si>
  <si>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</si>
  <si>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</si>
  <si>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</si>
  <si>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</si>
  <si>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</si>
  <si>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</si>
  <si>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</si>
  <si>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</si>
  <si>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</si>
  <si>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</si>
  <si>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</si>
  <si>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</si>
  <si>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</si>
  <si>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</si>
  <si>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</si>
  <si>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</si>
  <si>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</si>
  <si>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</si>
  <si>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</si>
  <si>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</si>
  <si>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</si>
  <si>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</si>
  <si>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>Network testing, validation</t>
  </si>
  <si>
    <t xml:space="preserve">$-   </t>
  </si>
  <si>
    <t xml:space="preserve"> $-   </t>
  </si>
  <si>
    <t>3) Design/Engineering</t>
  </si>
  <si>
    <t>Network Architecture and Engineering</t>
  </si>
  <si>
    <t>Network Design</t>
  </si>
  <si>
    <t>Testing</t>
  </si>
  <si>
    <t>4)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</si>
  <si>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</si>
  <si>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</si>
  <si>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</si>
  <si>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</si>
  <si>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</si>
  <si>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</si>
  <si>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</si>
  <si>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5) Equipment/Material</t>
  </si>
  <si>
    <t>Raw Materials</t>
  </si>
  <si>
    <t>Tower</t>
  </si>
  <si>
    <t>Network Electronics</t>
  </si>
  <si>
    <t>Operations Equipment</t>
  </si>
  <si>
    <t>Customer Premise Equipment</t>
  </si>
  <si>
    <t>6) Construction</t>
  </si>
  <si>
    <t>Network Construction Equipment</t>
  </si>
  <si>
    <t>Network Construction Materials</t>
  </si>
  <si>
    <t>Construction Management/Oversight</t>
  </si>
  <si>
    <t>Permits</t>
  </si>
  <si>
    <r>
      <rPr>
        <b/>
        <sz val="12"/>
        <color rgb="FF000000"/>
        <rFont val="Calibri"/>
        <family val="2"/>
      </rPr>
      <t xml:space="preserve">7) Backhaul </t>
    </r>
    <r>
      <rPr>
        <i/>
        <sz val="12"/>
        <color rgb="FF000000"/>
        <rFont val="Calibri"/>
        <family val="2"/>
      </rPr>
      <t>(exclude pre-existing backhaul)</t>
    </r>
  </si>
  <si>
    <t>CO/Headend Equipment</t>
  </si>
  <si>
    <t>Strand/Fiber/Coax</t>
  </si>
  <si>
    <t>Electronics</t>
  </si>
  <si>
    <t>OSP Material</t>
  </si>
  <si>
    <t>8)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</si>
  <si>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</si>
  <si>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</si>
  <si>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</si>
  <si>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</si>
  <si>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</si>
  <si>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</si>
  <si>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</si>
  <si>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</si>
  <si>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</si>
  <si>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</si>
  <si>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</si>
  <si>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</si>
  <si>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Design/Engineering</t>
  </si>
  <si>
    <t>Project Planning</t>
  </si>
  <si>
    <t>Reports</t>
  </si>
  <si>
    <t>Design Prints</t>
  </si>
  <si>
    <t>Site Surveys</t>
  </si>
  <si>
    <t>Site Purchase/Leasing</t>
  </si>
  <si>
    <t>Colocation lease</t>
  </si>
  <si>
    <t>New tower site</t>
  </si>
  <si>
    <t>Real estate</t>
  </si>
  <si>
    <t>Equipment/Material</t>
  </si>
  <si>
    <t>Microwave Relay</t>
  </si>
  <si>
    <t>Site Routers</t>
  </si>
  <si>
    <t>Back up Generator</t>
  </si>
  <si>
    <t>Construction</t>
  </si>
  <si>
    <t>Construction Labor</t>
  </si>
  <si>
    <t>Construction Equipment</t>
  </si>
  <si>
    <t>Backhaul (exclude pre-existing backhaul)</t>
  </si>
  <si>
    <t>Fiber Optic Cable</t>
  </si>
  <si>
    <t>Conduit</t>
  </si>
  <si>
    <t>OSP Design</t>
  </si>
  <si>
    <t>Easements</t>
  </si>
  <si>
    <t>Additional Labor</t>
  </si>
  <si>
    <t>Inhouse Labor</t>
  </si>
  <si>
    <t>Contractor Labor</t>
  </si>
  <si>
    <t>Flaggers</t>
  </si>
  <si>
    <t>Police Detail</t>
  </si>
  <si>
    <t>Minimum Required Applicant Match Calculator Instructions</t>
  </si>
  <si>
    <t>1.  To calculate applicant match for a project, use calcuation tool in "applicant_match" worksheet.</t>
  </si>
  <si>
    <t>Enter total project cost and number of locations passed in yellow highlighted cells.</t>
  </si>
  <si>
    <t>The resulting minimum required applicant match will be highlighted in green.</t>
  </si>
  <si>
    <t>Applicant Instructions for Use</t>
  </si>
  <si>
    <t>Step</t>
  </si>
  <si>
    <t>Action</t>
  </si>
  <si>
    <t>Input total project cost in cell F13 (highlighted in yellow).</t>
  </si>
  <si>
    <t>Input total number of locations passed for the project in cell F14 (highlighted in yellow)</t>
  </si>
  <si>
    <t>Use calculated applicant match value found in cell F18 (highlighted in green) for the project.</t>
  </si>
  <si>
    <t xml:space="preserve">Determine Applicant Match Value </t>
  </si>
  <si>
    <t>Calculation Steps</t>
  </si>
  <si>
    <t>Values</t>
  </si>
  <si>
    <t>Step A</t>
  </si>
  <si>
    <t>Enter Total Project Cost</t>
  </si>
  <si>
    <t>&lt;&lt;&lt; Applicant input</t>
  </si>
  <si>
    <t>Step B</t>
  </si>
  <si>
    <t>Enter number of locations passed</t>
  </si>
  <si>
    <t xml:space="preserve">Calculated Project's Cost Per Location Passed Amount </t>
  </si>
  <si>
    <t>Step C</t>
  </si>
  <si>
    <t>Calculated Applicant Match %</t>
  </si>
  <si>
    <t>Use this amount as the as the minimum required applicant match.</t>
  </si>
  <si>
    <t>&gt;&gt;&gt; Calculated Applicant match</t>
  </si>
  <si>
    <t>Sliding Scale Match Table</t>
  </si>
  <si>
    <t>Less Than Or Equal To Cost Per Location Passed</t>
  </si>
  <si>
    <t>Applicant Match Percentage</t>
  </si>
  <si>
    <t>KOBD Investment</t>
  </si>
  <si>
    <t>KOBD Portion</t>
  </si>
  <si>
    <t>Applicant Portion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</si>
  <si>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</si>
  <si>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</si>
  <si>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</si>
  <si>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</si>
  <si>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</si>
  <si>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</si>
  <si>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</si>
  <si>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</si>
  <si>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&gt;&gt;&gt;&gt; applicant match percentance</t>
  </si>
  <si>
    <t>AMP&lt;750</t>
  </si>
  <si>
    <t>&gt;&gt;&gt;&gt; applicant match percentage less than $750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</si>
  <si>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</si>
  <si>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</si>
  <si>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>Pre-Project Development Costs</t>
  </si>
  <si>
    <t>Project Management, Testing, Validation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</si>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</sst>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%"/>
  </numFmts>
  <fonts count="3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Verdana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39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5" fillId="0" borderId="19" xfId="0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164" fontId="11" fillId="7" borderId="26" xfId="0" applyNumberFormat="1" applyFont="1" applyFill="1" applyBorder="1" applyAlignment="1">
      <alignment horizontal="center"/>
    </xf>
    <xf numFmtId="164" fontId="11" fillId="7" borderId="25" xfId="0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7" xfId="0" applyNumberFormat="1" applyFont="1" applyFill="1" applyBorder="1"/>
    <xf numFmtId="164" fontId="6" fillId="2" borderId="2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2" fillId="0" borderId="40" xfId="0" applyFont="1" applyBorder="1" applyAlignment="1">
      <alignment horizontal="left" vertical="center" indent="2"/>
    </xf>
    <xf numFmtId="0" fontId="12" fillId="0" borderId="25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indent="2"/>
    </xf>
    <xf numFmtId="0" fontId="12" fillId="0" borderId="70" xfId="0" applyFont="1" applyBorder="1" applyAlignment="1">
      <alignment horizontal="left" vertical="center" indent="2"/>
    </xf>
    <xf numFmtId="0" fontId="12" fillId="0" borderId="74" xfId="0" applyFont="1" applyBorder="1" applyAlignment="1">
      <alignment horizontal="left" vertical="center" indent="2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 indent="1"/>
    </xf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0" fontId="0" fillId="0" borderId="29" xfId="0" applyBorder="1"/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9" fillId="0" borderId="0" xfId="0" applyFont="1"/>
    <xf numFmtId="0" fontId="1" fillId="2" borderId="2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165" fontId="0" fillId="8" borderId="89" xfId="3" applyNumberFormat="1" applyFont="1" applyFill="1" applyBorder="1" applyProtection="1">
      <protection locked="0"/>
    </xf>
    <xf numFmtId="166" fontId="0" fillId="8" borderId="89" xfId="2" applyNumberFormat="1" applyFont="1" applyFill="1" applyBorder="1" applyProtection="1">
      <protection locked="0"/>
    </xf>
    <xf numFmtId="44" fontId="22" fillId="0" borderId="88" xfId="3" applyFont="1" applyFill="1" applyBorder="1" applyProtection="1"/>
    <xf numFmtId="165" fontId="22" fillId="0" borderId="49" xfId="3" applyNumberFormat="1" applyFont="1" applyFill="1" applyBorder="1" applyProtection="1"/>
    <xf numFmtId="44" fontId="0" fillId="0" borderId="14" xfId="3" applyFont="1" applyBorder="1" applyProtection="1"/>
    <xf numFmtId="167" fontId="0" fillId="0" borderId="0" xfId="1" applyNumberFormat="1" applyFont="1" applyProtection="1"/>
    <xf numFmtId="44" fontId="22" fillId="0" borderId="90" xfId="3" applyFont="1" applyFill="1" applyBorder="1" applyProtection="1"/>
    <xf numFmtId="165" fontId="22" fillId="0" borderId="93" xfId="3" applyNumberFormat="1" applyFont="1" applyFill="1" applyBorder="1" applyProtection="1"/>
    <xf numFmtId="44" fontId="9" fillId="0" borderId="10" xfId="3" applyFont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0" fontId="21" fillId="13" borderId="86" xfId="0" applyFont="1" applyFill="1" applyBorder="1" applyAlignment="1">
      <alignment horizontal="center" wrapText="1"/>
    </xf>
    <xf numFmtId="0" fontId="21" fillId="13" borderId="87" xfId="0" applyFont="1" applyFill="1" applyBorder="1" applyAlignment="1">
      <alignment horizontal="center" wrapText="1"/>
    </xf>
    <xf numFmtId="0" fontId="21" fillId="13" borderId="97" xfId="0" applyFont="1" applyFill="1" applyBorder="1" applyAlignment="1">
      <alignment horizontal="center" wrapText="1"/>
    </xf>
    <xf numFmtId="0" fontId="21" fillId="13" borderId="92" xfId="0" applyFont="1" applyFill="1" applyBorder="1" applyAlignment="1">
      <alignment horizontal="center" wrapText="1"/>
    </xf>
    <xf numFmtId="167" fontId="22" fillId="0" borderId="89" xfId="0" applyNumberFormat="1" applyFont="1" applyBorder="1"/>
    <xf numFmtId="167" fontId="22" fillId="0" borderId="98" xfId="0" applyNumberFormat="1" applyFont="1" applyBorder="1"/>
    <xf numFmtId="165" fontId="22" fillId="0" borderId="89" xfId="0" applyNumberFormat="1" applyFont="1" applyBorder="1"/>
    <xf numFmtId="0" fontId="21" fillId="13" borderId="0" xfId="0" applyFont="1" applyFill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54" xfId="0" applyBorder="1"/>
    <xf numFmtId="0" fontId="0" fillId="0" borderId="99" xfId="0" applyBorder="1"/>
    <xf numFmtId="10" fontId="0" fillId="0" borderId="100" xfId="0" applyNumberFormat="1" applyBorder="1"/>
    <xf numFmtId="0" fontId="0" fillId="0" borderId="101" xfId="0" applyBorder="1"/>
    <xf numFmtId="10" fontId="0" fillId="0" borderId="102" xfId="0" applyNumberFormat="1" applyBorder="1"/>
    <xf numFmtId="0" fontId="0" fillId="8" borderId="0" xfId="0" applyFill="1"/>
    <xf numFmtId="167" fontId="0" fillId="8" borderId="100" xfId="0" applyNumberFormat="1" applyFill="1" applyBorder="1"/>
    <xf numFmtId="0" fontId="23" fillId="0" borderId="0" xfId="0" applyFont="1"/>
    <xf numFmtId="0" fontId="0" fillId="0" borderId="0" xfId="0" quotePrefix="1"/>
    <xf numFmtId="10" fontId="0" fillId="0" borderId="0" xfId="0" applyNumberFormat="1"/>
    <xf numFmtId="165" fontId="22" fillId="0" borderId="91" xfId="0" applyNumberFormat="1" applyFont="1" applyBorder="1"/>
    <xf numFmtId="0" fontId="2" fillId="9" borderId="88" xfId="0" applyFont="1" applyFill="1" applyBorder="1" applyAlignment="1">
      <alignment horizontal="center"/>
    </xf>
    <xf numFmtId="0" fontId="2" fillId="9" borderId="89" xfId="0" applyFont="1" applyFill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wrapText="1"/>
    </xf>
    <xf numFmtId="0" fontId="2" fillId="9" borderId="49" xfId="0" applyFont="1" applyFill="1" applyBorder="1" applyAlignment="1">
      <alignment horizontal="center"/>
    </xf>
    <xf numFmtId="0" fontId="0" fillId="0" borderId="49" xfId="0" applyBorder="1"/>
    <xf numFmtId="165" fontId="0" fillId="0" borderId="89" xfId="3" applyNumberFormat="1" applyFont="1" applyBorder="1" applyProtection="1"/>
    <xf numFmtId="10" fontId="0" fillId="0" borderId="89" xfId="0" applyNumberFormat="1" applyBorder="1"/>
    <xf numFmtId="0" fontId="2" fillId="0" borderId="93" xfId="0" applyFont="1" applyBorder="1" applyAlignment="1">
      <alignment wrapText="1"/>
    </xf>
    <xf numFmtId="165" fontId="2" fillId="11" borderId="91" xfId="3" applyNumberFormat="1" applyFont="1" applyFill="1" applyBorder="1" applyProtection="1"/>
    <xf numFmtId="0" fontId="2" fillId="9" borderId="78" xfId="0" applyFont="1" applyFill="1" applyBorder="1"/>
    <xf numFmtId="0" fontId="0" fillId="9" borderId="79" xfId="0" applyFill="1" applyBorder="1"/>
    <xf numFmtId="0" fontId="0" fillId="9" borderId="80" xfId="0" applyFill="1" applyBorder="1"/>
    <xf numFmtId="0" fontId="0" fillId="9" borderId="81" xfId="0" applyFill="1" applyBorder="1"/>
    <xf numFmtId="0" fontId="0" fillId="9" borderId="0" xfId="0" applyFill="1"/>
    <xf numFmtId="0" fontId="0" fillId="9" borderId="82" xfId="0" applyFill="1" applyBorder="1"/>
    <xf numFmtId="0" fontId="0" fillId="9" borderId="83" xfId="0" applyFill="1" applyBorder="1"/>
    <xf numFmtId="0" fontId="0" fillId="9" borderId="84" xfId="0" applyFill="1" applyBorder="1"/>
    <xf numFmtId="0" fontId="0" fillId="9" borderId="85" xfId="0" applyFill="1" applyBorder="1"/>
    <xf numFmtId="44" fontId="8" fillId="0" borderId="10" xfId="3" applyFont="1" applyBorder="1" applyAlignment="1">
      <alignment horizontal="center" vertical="center" wrapText="1"/>
    </xf>
    <xf numFmtId="44" fontId="1" fillId="0" borderId="46" xfId="3" applyFont="1" applyBorder="1" applyAlignment="1">
      <alignment horizontal="center" vertical="center"/>
    </xf>
    <xf numFmtId="44" fontId="1" fillId="4" borderId="47" xfId="3" applyFont="1" applyFill="1" applyBorder="1" applyAlignment="1">
      <alignment horizontal="center" vertical="center" wrapText="1"/>
    </xf>
    <xf numFmtId="44" fontId="1" fillId="2" borderId="0" xfId="3" applyFont="1" applyFill="1" applyBorder="1" applyAlignment="1">
      <alignment vertical="center"/>
    </xf>
    <xf numFmtId="44" fontId="13" fillId="2" borderId="0" xfId="3" applyFont="1" applyFill="1" applyBorder="1" applyAlignment="1">
      <alignment vertical="center"/>
    </xf>
    <xf numFmtId="44" fontId="1" fillId="0" borderId="74" xfId="3" applyFont="1" applyBorder="1" applyAlignment="1">
      <alignment vertical="center"/>
    </xf>
    <xf numFmtId="44" fontId="12" fillId="4" borderId="19" xfId="3" applyFont="1" applyFill="1" applyBorder="1" applyAlignment="1">
      <alignment vertical="center"/>
    </xf>
    <xf numFmtId="44" fontId="20" fillId="0" borderId="25" xfId="3" applyFont="1" applyBorder="1"/>
    <xf numFmtId="44" fontId="20" fillId="4" borderId="19" xfId="3" applyFont="1" applyFill="1" applyBorder="1"/>
    <xf numFmtId="44" fontId="6" fillId="0" borderId="0" xfId="3" applyFont="1"/>
    <xf numFmtId="44" fontId="0" fillId="0" borderId="0" xfId="3" applyFont="1"/>
    <xf numFmtId="44" fontId="4" fillId="3" borderId="46" xfId="3" applyFont="1" applyFill="1" applyBorder="1" applyAlignment="1">
      <alignment horizontal="center" vertical="center" wrapText="1"/>
    </xf>
    <xf numFmtId="44" fontId="12" fillId="3" borderId="42" xfId="3" applyFont="1" applyFill="1" applyBorder="1" applyAlignment="1">
      <alignment vertical="center"/>
    </xf>
    <xf numFmtId="44" fontId="12" fillId="3" borderId="24" xfId="3" applyFont="1" applyFill="1" applyBorder="1" applyAlignment="1">
      <alignment horizontal="right" vertical="center"/>
    </xf>
    <xf numFmtId="44" fontId="12" fillId="3" borderId="26" xfId="3" applyFont="1" applyFill="1" applyBorder="1" applyAlignment="1">
      <alignment vertical="center"/>
    </xf>
    <xf numFmtId="44" fontId="12" fillId="3" borderId="24" xfId="3" applyFont="1" applyFill="1" applyBorder="1" applyAlignment="1">
      <alignment vertical="center"/>
    </xf>
    <xf numFmtId="44" fontId="12" fillId="3" borderId="33" xfId="3" applyFont="1" applyFill="1" applyBorder="1" applyAlignment="1">
      <alignment vertical="center"/>
    </xf>
    <xf numFmtId="44" fontId="15" fillId="3" borderId="29" xfId="3" applyFont="1" applyFill="1" applyBorder="1"/>
    <xf numFmtId="44" fontId="12" fillId="3" borderId="41" xfId="3" applyFont="1" applyFill="1" applyBorder="1" applyAlignment="1">
      <alignment vertical="center"/>
    </xf>
    <xf numFmtId="44" fontId="8" fillId="0" borderId="12" xfId="3" applyFont="1" applyBorder="1" applyAlignment="1">
      <alignment horizontal="center" vertical="center" wrapText="1"/>
    </xf>
    <xf numFmtId="44" fontId="4" fillId="3" borderId="63" xfId="3" applyFont="1" applyFill="1" applyBorder="1" applyAlignment="1">
      <alignment horizontal="center" vertical="center" wrapText="1"/>
    </xf>
    <xf numFmtId="44" fontId="1" fillId="2" borderId="13" xfId="3" applyFont="1" applyFill="1" applyBorder="1" applyAlignment="1">
      <alignment vertical="center"/>
    </xf>
    <xf numFmtId="44" fontId="6" fillId="2" borderId="13" xfId="3" applyFont="1" applyFill="1" applyBorder="1" applyAlignment="1"/>
    <xf numFmtId="44" fontId="6" fillId="2" borderId="28" xfId="3" applyFont="1" applyFill="1" applyBorder="1" applyAlignment="1"/>
    <xf numFmtId="44" fontId="4" fillId="3" borderId="64" xfId="3" applyFont="1" applyFill="1" applyBorder="1" applyAlignment="1"/>
    <xf numFmtId="44" fontId="6" fillId="2" borderId="13" xfId="3" applyFont="1" applyFill="1" applyBorder="1" applyAlignment="1">
      <alignment horizontal="right"/>
    </xf>
    <xf numFmtId="44" fontId="6" fillId="2" borderId="28" xfId="3" applyFont="1" applyFill="1" applyBorder="1" applyAlignment="1">
      <alignment horizontal="right"/>
    </xf>
    <xf numFmtId="10" fontId="8" fillId="0" borderId="10" xfId="1" applyNumberFormat="1" applyFont="1" applyBorder="1" applyAlignment="1">
      <alignment horizontal="center" vertical="center" wrapText="1"/>
    </xf>
    <xf numFmtId="10" fontId="4" fillId="6" borderId="49" xfId="1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Border="1" applyAlignment="1">
      <alignment vertical="center"/>
    </xf>
    <xf numFmtId="10" fontId="14" fillId="2" borderId="0" xfId="1" applyNumberFormat="1" applyFont="1" applyFill="1" applyBorder="1" applyAlignment="1">
      <alignment horizontal="center"/>
    </xf>
    <xf numFmtId="10" fontId="14" fillId="2" borderId="69" xfId="1" applyNumberFormat="1" applyFont="1" applyFill="1" applyBorder="1" applyAlignment="1">
      <alignment horizontal="center"/>
    </xf>
    <xf numFmtId="10" fontId="12" fillId="6" borderId="25" xfId="1" applyNumberFormat="1" applyFont="1" applyFill="1" applyBorder="1" applyAlignment="1">
      <alignment horizontal="center" vertical="center"/>
    </xf>
    <xf numFmtId="10" fontId="14" fillId="2" borderId="22" xfId="1" applyNumberFormat="1" applyFont="1" applyFill="1" applyBorder="1" applyAlignment="1">
      <alignment horizontal="center"/>
    </xf>
    <xf numFmtId="10" fontId="14" fillId="2" borderId="27" xfId="1" applyNumberFormat="1" applyFont="1" applyFill="1" applyBorder="1" applyAlignment="1">
      <alignment horizontal="center"/>
    </xf>
    <xf numFmtId="10" fontId="17" fillId="6" borderId="19" xfId="1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4" fillId="5" borderId="34" xfId="1" applyNumberFormat="1" applyFont="1" applyFill="1" applyBorder="1" applyAlignment="1">
      <alignment horizontal="center" vertical="center" wrapText="1"/>
    </xf>
    <xf numFmtId="10" fontId="12" fillId="5" borderId="19" xfId="1" applyNumberFormat="1" applyFont="1" applyFill="1" applyBorder="1" applyAlignment="1">
      <alignment horizontal="center" vertical="center"/>
    </xf>
    <xf numFmtId="10" fontId="12" fillId="5" borderId="25" xfId="1" applyNumberFormat="1" applyFont="1" applyFill="1" applyBorder="1" applyAlignment="1">
      <alignment horizontal="center" vertical="center"/>
    </xf>
    <xf numFmtId="10" fontId="17" fillId="5" borderId="19" xfId="1" applyNumberFormat="1" applyFont="1" applyFill="1" applyBorder="1" applyAlignment="1">
      <alignment horizontal="center" vertical="center"/>
    </xf>
    <xf numFmtId="10" fontId="1" fillId="4" borderId="47" xfId="1" applyNumberFormat="1" applyFont="1" applyFill="1" applyBorder="1" applyAlignment="1">
      <alignment horizontal="center" vertical="center" wrapText="1"/>
    </xf>
    <xf numFmtId="10" fontId="12" fillId="4" borderId="25" xfId="1" applyNumberFormat="1" applyFont="1" applyFill="1" applyBorder="1" applyAlignment="1">
      <alignment horizontal="center" vertical="center"/>
    </xf>
    <xf numFmtId="10" fontId="12" fillId="4" borderId="65" xfId="1" applyNumberFormat="1" applyFont="1" applyFill="1" applyBorder="1" applyAlignment="1">
      <alignment horizontal="center" vertical="center"/>
    </xf>
    <xf numFmtId="10" fontId="17" fillId="4" borderId="25" xfId="1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4" fillId="3" borderId="46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49" fontId="12" fillId="3" borderId="41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horizontal="right" vertical="center"/>
    </xf>
    <xf numFmtId="49" fontId="12" fillId="3" borderId="24" xfId="0" applyNumberFormat="1" applyFont="1" applyFill="1" applyBorder="1" applyAlignment="1">
      <alignment vertical="center"/>
    </xf>
    <xf numFmtId="49" fontId="12" fillId="3" borderId="33" xfId="0" applyNumberFormat="1" applyFont="1" applyFill="1" applyBorder="1" applyAlignment="1">
      <alignment vertical="center"/>
    </xf>
    <xf numFmtId="49" fontId="15" fillId="3" borderId="29" xfId="0" applyNumberFormat="1" applyFont="1" applyFill="1" applyBorder="1"/>
    <xf numFmtId="49" fontId="6" fillId="0" borderId="0" xfId="0" applyNumberFormat="1" applyFont="1"/>
    <xf numFmtId="49" fontId="0" fillId="0" borderId="0" xfId="0" applyNumberFormat="1"/>
    <xf numFmtId="49" fontId="4" fillId="3" borderId="48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/>
    </xf>
    <xf numFmtId="49" fontId="12" fillId="3" borderId="50" xfId="0" applyNumberFormat="1" applyFont="1" applyFill="1" applyBorder="1" applyAlignment="1">
      <alignment vertical="center"/>
    </xf>
    <xf numFmtId="49" fontId="12" fillId="3" borderId="61" xfId="0" applyNumberFormat="1" applyFont="1" applyFill="1" applyBorder="1" applyAlignment="1">
      <alignment horizontal="right" vertical="center"/>
    </xf>
    <xf numFmtId="49" fontId="12" fillId="3" borderId="29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13" xfId="0" applyFont="1" applyFill="1" applyBorder="1"/>
    <xf numFmtId="0" fontId="1" fillId="2" borderId="4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44" fontId="1" fillId="2" borderId="103" xfId="3" applyFont="1" applyFill="1" applyBorder="1" applyAlignment="1">
      <alignment vertical="center"/>
    </xf>
    <xf numFmtId="44" fontId="13" fillId="4" borderId="4" xfId="3" applyFont="1" applyFill="1" applyBorder="1" applyAlignment="1" applyProtection="1">
      <alignment horizontal="right" vertical="center"/>
      <protection locked="0"/>
    </xf>
    <xf numFmtId="44" fontId="5" fillId="0" borderId="3" xfId="3" applyFont="1" applyBorder="1" applyAlignment="1" applyProtection="1">
      <alignment vertical="center"/>
      <protection locked="0"/>
    </xf>
    <xf numFmtId="44" fontId="13" fillId="4" borderId="3" xfId="3" applyFont="1" applyFill="1" applyBorder="1" applyAlignment="1" applyProtection="1">
      <alignment vertical="center"/>
      <protection locked="0"/>
    </xf>
    <xf numFmtId="44" fontId="14" fillId="3" borderId="18" xfId="3" applyFont="1" applyFill="1" applyBorder="1" applyAlignment="1" applyProtection="1">
      <protection locked="0"/>
    </xf>
    <xf numFmtId="49" fontId="14" fillId="3" borderId="5" xfId="0" applyNumberFormat="1" applyFont="1" applyFill="1" applyBorder="1" applyAlignment="1" applyProtection="1">
      <alignment horizontal="center"/>
      <protection locked="0"/>
    </xf>
    <xf numFmtId="44" fontId="14" fillId="3" borderId="5" xfId="3" applyFont="1" applyFill="1" applyBorder="1" applyAlignment="1" applyProtection="1">
      <protection locked="0"/>
    </xf>
    <xf numFmtId="49" fontId="14" fillId="3" borderId="6" xfId="0" applyNumberFormat="1" applyFont="1" applyFill="1" applyBorder="1" applyProtection="1">
      <protection locked="0"/>
    </xf>
    <xf numFmtId="44" fontId="5" fillId="0" borderId="4" xfId="3" applyFont="1" applyBorder="1" applyAlignment="1" applyProtection="1">
      <alignment vertical="center"/>
      <protection locked="0"/>
    </xf>
    <xf numFmtId="44" fontId="13" fillId="4" borderId="4" xfId="3" applyFont="1" applyFill="1" applyBorder="1" applyAlignment="1" applyProtection="1">
      <alignment vertical="center"/>
      <protection locked="0"/>
    </xf>
    <xf numFmtId="44" fontId="14" fillId="3" borderId="44" xfId="3" applyFont="1" applyFill="1" applyBorder="1" applyAlignment="1" applyProtection="1"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4" fontId="14" fillId="3" borderId="1" xfId="3" applyFont="1" applyFill="1" applyBorder="1" applyAlignment="1" applyProtection="1">
      <protection locked="0"/>
    </xf>
    <xf numFmtId="49" fontId="14" fillId="3" borderId="71" xfId="0" applyNumberFormat="1" applyFont="1" applyFill="1" applyBorder="1" applyProtection="1">
      <protection locked="0"/>
    </xf>
    <xf numFmtId="44" fontId="5" fillId="0" borderId="20" xfId="3" applyFont="1" applyBorder="1" applyAlignment="1" applyProtection="1">
      <alignment vertical="center"/>
      <protection locked="0"/>
    </xf>
    <xf numFmtId="44" fontId="13" fillId="4" borderId="20" xfId="3" applyFont="1" applyFill="1" applyBorder="1" applyAlignment="1" applyProtection="1">
      <alignment vertical="center"/>
      <protection locked="0"/>
    </xf>
    <xf numFmtId="44" fontId="14" fillId="3" borderId="14" xfId="3" applyFont="1" applyFill="1" applyBorder="1" applyAlignment="1" applyProtection="1"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44" fontId="14" fillId="3" borderId="2" xfId="3" applyFont="1" applyFill="1" applyBorder="1" applyAlignment="1" applyProtection="1">
      <protection locked="0"/>
    </xf>
    <xf numFmtId="49" fontId="14" fillId="3" borderId="77" xfId="0" applyNumberFormat="1" applyFont="1" applyFill="1" applyBorder="1" applyProtection="1"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44" fontId="5" fillId="0" borderId="15" xfId="3" applyFont="1" applyBorder="1" applyAlignment="1" applyProtection="1">
      <alignment vertical="center"/>
      <protection locked="0"/>
    </xf>
    <xf numFmtId="44" fontId="13" fillId="4" borderId="15" xfId="3" applyFont="1" applyFill="1" applyBorder="1" applyAlignment="1" applyProtection="1">
      <alignment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44" fontId="14" fillId="3" borderId="16" xfId="3" applyFont="1" applyFill="1" applyBorder="1" applyAlignment="1" applyProtection="1">
      <protection locked="0"/>
    </xf>
    <xf numFmtId="49" fontId="14" fillId="3" borderId="17" xfId="0" applyNumberFormat="1" applyFont="1" applyFill="1" applyBorder="1" applyAlignment="1" applyProtection="1">
      <alignment horizontal="center"/>
      <protection locked="0"/>
    </xf>
    <xf numFmtId="44" fontId="14" fillId="3" borderId="17" xfId="3" applyFont="1" applyFill="1" applyBorder="1" applyAlignment="1" applyProtection="1">
      <protection locked="0"/>
    </xf>
    <xf numFmtId="49" fontId="14" fillId="3" borderId="76" xfId="0" applyNumberFormat="1" applyFont="1" applyFill="1" applyBorder="1" applyProtection="1">
      <protection locked="0"/>
    </xf>
    <xf numFmtId="44" fontId="5" fillId="0" borderId="40" xfId="3" applyFont="1" applyBorder="1" applyAlignment="1" applyProtection="1">
      <alignment horizontal="right" vertical="center"/>
      <protection locked="0"/>
    </xf>
    <xf numFmtId="44" fontId="13" fillId="4" borderId="40" xfId="3" applyFont="1" applyFill="1" applyBorder="1" applyAlignment="1" applyProtection="1">
      <alignment horizontal="right" vertical="center"/>
      <protection locked="0"/>
    </xf>
    <xf numFmtId="44" fontId="14" fillId="3" borderId="66" xfId="3" applyFont="1" applyFill="1" applyBorder="1" applyAlignment="1" applyProtection="1">
      <alignment horizontal="right"/>
      <protection locked="0"/>
    </xf>
    <xf numFmtId="49" fontId="14" fillId="3" borderId="67" xfId="0" applyNumberFormat="1" applyFont="1" applyFill="1" applyBorder="1" applyAlignment="1" applyProtection="1">
      <alignment horizontal="center"/>
      <protection locked="0"/>
    </xf>
    <xf numFmtId="44" fontId="14" fillId="3" borderId="67" xfId="3" applyFont="1" applyFill="1" applyBorder="1" applyAlignment="1" applyProtection="1">
      <alignment horizontal="right"/>
      <protection locked="0"/>
    </xf>
    <xf numFmtId="49" fontId="14" fillId="3" borderId="60" xfId="0" applyNumberFormat="1" applyFont="1" applyFill="1" applyBorder="1" applyAlignment="1" applyProtection="1">
      <alignment horizontal="right"/>
      <protection locked="0"/>
    </xf>
    <xf numFmtId="44" fontId="5" fillId="0" borderId="4" xfId="3" applyFont="1" applyBorder="1" applyAlignment="1" applyProtection="1">
      <alignment horizontal="right" vertical="center"/>
      <protection locked="0"/>
    </xf>
    <xf numFmtId="44" fontId="14" fillId="3" borderId="44" xfId="3" applyFont="1" applyFill="1" applyBorder="1" applyAlignment="1" applyProtection="1">
      <alignment horizontal="right"/>
      <protection locked="0"/>
    </xf>
    <xf numFmtId="44" fontId="14" fillId="3" borderId="1" xfId="3" applyFont="1" applyFill="1" applyBorder="1" applyAlignment="1" applyProtection="1">
      <alignment horizontal="right"/>
      <protection locked="0"/>
    </xf>
    <xf numFmtId="49" fontId="14" fillId="3" borderId="71" xfId="0" applyNumberFormat="1" applyFont="1" applyFill="1" applyBorder="1" applyAlignment="1" applyProtection="1">
      <alignment horizontal="right"/>
      <protection locked="0"/>
    </xf>
    <xf numFmtId="44" fontId="5" fillId="0" borderId="15" xfId="3" applyFont="1" applyBorder="1" applyAlignment="1" applyProtection="1">
      <alignment horizontal="right" vertical="center"/>
      <protection locked="0"/>
    </xf>
    <xf numFmtId="44" fontId="13" fillId="4" borderId="15" xfId="3" applyFont="1" applyFill="1" applyBorder="1" applyAlignment="1" applyProtection="1">
      <alignment horizontal="right" vertical="center"/>
      <protection locked="0"/>
    </xf>
    <xf numFmtId="44" fontId="14" fillId="3" borderId="45" xfId="3" applyFont="1" applyFill="1" applyBorder="1" applyAlignment="1" applyProtection="1">
      <alignment horizontal="right"/>
      <protection locked="0"/>
    </xf>
    <xf numFmtId="44" fontId="14" fillId="3" borderId="17" xfId="3" applyFont="1" applyFill="1" applyBorder="1" applyAlignment="1" applyProtection="1">
      <alignment horizontal="right"/>
      <protection locked="0"/>
    </xf>
    <xf numFmtId="49" fontId="14" fillId="3" borderId="76" xfId="0" applyNumberFormat="1" applyFont="1" applyFill="1" applyBorder="1" applyAlignment="1" applyProtection="1">
      <alignment horizontal="right"/>
      <protection locked="0"/>
    </xf>
    <xf numFmtId="44" fontId="14" fillId="3" borderId="7" xfId="3" applyFont="1" applyFill="1" applyBorder="1" applyAlignment="1" applyProtection="1">
      <protection locked="0"/>
    </xf>
    <xf numFmtId="49" fontId="14" fillId="3" borderId="72" xfId="0" applyNumberFormat="1" applyFont="1" applyFill="1" applyBorder="1" applyAlignment="1" applyProtection="1">
      <alignment horizontal="center"/>
      <protection locked="0"/>
    </xf>
    <xf numFmtId="44" fontId="14" fillId="3" borderId="72" xfId="3" applyFont="1" applyFill="1" applyBorder="1" applyAlignment="1" applyProtection="1">
      <protection locked="0"/>
    </xf>
    <xf numFmtId="49" fontId="14" fillId="3" borderId="73" xfId="0" applyNumberFormat="1" applyFont="1" applyFill="1" applyBorder="1" applyProtection="1">
      <protection locked="0"/>
    </xf>
    <xf numFmtId="44" fontId="14" fillId="3" borderId="8" xfId="3" applyFont="1" applyFill="1" applyBorder="1" applyAlignment="1" applyProtection="1">
      <protection locked="0"/>
    </xf>
    <xf numFmtId="49" fontId="14" fillId="3" borderId="51" xfId="0" applyNumberFormat="1" applyFont="1" applyFill="1" applyBorder="1" applyProtection="1">
      <protection locked="0"/>
    </xf>
    <xf numFmtId="49" fontId="14" fillId="3" borderId="53" xfId="0" applyNumberFormat="1" applyFont="1" applyFill="1" applyBorder="1" applyProtection="1">
      <protection locked="0"/>
    </xf>
    <xf numFmtId="49" fontId="14" fillId="3" borderId="10" xfId="0" applyNumberFormat="1" applyFont="1" applyFill="1" applyBorder="1" applyProtection="1">
      <protection locked="0"/>
    </xf>
    <xf numFmtId="44" fontId="14" fillId="3" borderId="45" xfId="3" applyFont="1" applyFill="1" applyBorder="1" applyAlignment="1" applyProtection="1">
      <protection locked="0"/>
    </xf>
    <xf numFmtId="49" fontId="14" fillId="3" borderId="55" xfId="0" applyNumberFormat="1" applyFont="1" applyFill="1" applyBorder="1" applyProtection="1">
      <protection locked="0"/>
    </xf>
    <xf numFmtId="49" fontId="14" fillId="3" borderId="9" xfId="0" applyNumberFormat="1" applyFont="1" applyFill="1" applyBorder="1" applyProtection="1">
      <protection locked="0"/>
    </xf>
    <xf numFmtId="49" fontId="14" fillId="3" borderId="56" xfId="0" applyNumberFormat="1" applyFont="1" applyFill="1" applyBorder="1" applyProtection="1">
      <protection locked="0"/>
    </xf>
    <xf numFmtId="49" fontId="14" fillId="3" borderId="54" xfId="0" applyNumberFormat="1" applyFont="1" applyFill="1" applyBorder="1" applyProtection="1">
      <protection locked="0"/>
    </xf>
    <xf numFmtId="44" fontId="14" fillId="4" borderId="15" xfId="3" applyFont="1" applyFill="1" applyBorder="1" applyAlignment="1" applyProtection="1"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52" xfId="0" applyNumberFormat="1" applyFont="1" applyFill="1" applyBorder="1" applyProtection="1"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2" fontId="10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25" fillId="14" borderId="22" xfId="0" applyFont="1" applyFill="1" applyBorder="1"/>
    <xf numFmtId="0" fontId="25" fillId="14" borderId="0" xfId="0" applyFont="1" applyFill="1"/>
    <xf numFmtId="0" fontId="21" fillId="14" borderId="0" xfId="0" applyFont="1" applyFill="1"/>
    <xf numFmtId="0" fontId="25" fillId="14" borderId="13" xfId="0" applyFont="1" applyFill="1" applyBorder="1"/>
    <xf numFmtId="0" fontId="21" fillId="0" borderId="0" xfId="0" applyFont="1"/>
    <xf numFmtId="0" fontId="26" fillId="0" borderId="0" xfId="0" applyFont="1"/>
    <xf numFmtId="0" fontId="28" fillId="0" borderId="5" xfId="0" applyFont="1" applyBorder="1"/>
    <xf numFmtId="0" fontId="29" fillId="15" borderId="5" xfId="0" applyFont="1" applyFill="1" applyBorder="1"/>
    <xf numFmtId="0" fontId="29" fillId="16" borderId="5" xfId="0" applyFont="1" applyFill="1" applyBorder="1"/>
    <xf numFmtId="0" fontId="29" fillId="16" borderId="9" xfId="0" applyFont="1" applyFill="1" applyBorder="1"/>
    <xf numFmtId="0" fontId="29" fillId="14" borderId="0" xfId="0" applyFont="1" applyFill="1"/>
    <xf numFmtId="0" fontId="28" fillId="14" borderId="0" xfId="0" applyFont="1" applyFill="1"/>
    <xf numFmtId="0" fontId="28" fillId="0" borderId="1" xfId="0" applyFont="1" applyBorder="1"/>
    <xf numFmtId="0" fontId="29" fillId="15" borderId="1" xfId="0" applyFont="1" applyFill="1" applyBorder="1"/>
    <xf numFmtId="0" fontId="29" fillId="16" borderId="1" xfId="0" applyFont="1" applyFill="1" applyBorder="1"/>
    <xf numFmtId="0" fontId="29" fillId="16" borderId="56" xfId="0" applyFont="1" applyFill="1" applyBorder="1"/>
    <xf numFmtId="0" fontId="28" fillId="14" borderId="13" xfId="0" applyFont="1" applyFill="1" applyBorder="1"/>
    <xf numFmtId="0" fontId="28" fillId="0" borderId="17" xfId="0" applyFont="1" applyBorder="1"/>
    <xf numFmtId="0" fontId="29" fillId="15" borderId="17" xfId="0" applyFont="1" applyFill="1" applyBorder="1"/>
    <xf numFmtId="0" fontId="29" fillId="16" borderId="17" xfId="0" applyFont="1" applyFill="1" applyBorder="1"/>
    <xf numFmtId="0" fontId="29" fillId="16" borderId="55" xfId="0" applyFont="1" applyFill="1" applyBorder="1"/>
    <xf numFmtId="0" fontId="29" fillId="14" borderId="27" xfId="0" applyFont="1" applyFill="1" applyBorder="1"/>
    <xf numFmtId="0" fontId="28" fillId="14" borderId="27" xfId="0" applyFont="1" applyFill="1" applyBorder="1"/>
    <xf numFmtId="0" fontId="28" fillId="14" borderId="105" xfId="0" applyFont="1" applyFill="1" applyBorder="1"/>
    <xf numFmtId="0" fontId="25" fillId="0" borderId="104" xfId="0" applyFont="1" applyBorder="1"/>
    <xf numFmtId="0" fontId="27" fillId="15" borderId="104" xfId="0" applyFont="1" applyFill="1" applyBorder="1"/>
    <xf numFmtId="10" fontId="27" fillId="15" borderId="104" xfId="0" applyNumberFormat="1" applyFont="1" applyFill="1" applyBorder="1"/>
    <xf numFmtId="0" fontId="27" fillId="16" borderId="104" xfId="0" applyFont="1" applyFill="1" applyBorder="1"/>
    <xf numFmtId="0" fontId="27" fillId="16" borderId="99" xfId="0" applyFont="1" applyFill="1" applyBorder="1"/>
    <xf numFmtId="10" fontId="27" fillId="17" borderId="19" xfId="0" applyNumberFormat="1" applyFont="1" applyFill="1" applyBorder="1"/>
    <xf numFmtId="10" fontId="27" fillId="18" borderId="25" xfId="0" applyNumberFormat="1" applyFont="1" applyFill="1" applyBorder="1"/>
    <xf numFmtId="0" fontId="30" fillId="19" borderId="26" xfId="0" applyFont="1" applyFill="1" applyBorder="1"/>
    <xf numFmtId="0" fontId="30" fillId="19" borderId="25" xfId="0" applyFont="1" applyFill="1" applyBorder="1"/>
    <xf numFmtId="0" fontId="25" fillId="16" borderId="64" xfId="0" applyFont="1" applyFill="1" applyBorder="1"/>
    <xf numFmtId="0" fontId="27" fillId="0" borderId="7" xfId="0" applyFont="1" applyBorder="1" applyAlignment="1">
      <alignment horizontal="left" indent="2"/>
    </xf>
    <xf numFmtId="0" fontId="27" fillId="0" borderId="8" xfId="0" applyFont="1" applyBorder="1" applyAlignment="1">
      <alignment horizontal="left" indent="2"/>
    </xf>
    <xf numFmtId="0" fontId="27" fillId="0" borderId="16" xfId="0" applyFont="1" applyBorder="1" applyAlignment="1">
      <alignment horizontal="left" indent="2"/>
    </xf>
    <xf numFmtId="0" fontId="27" fillId="0" borderId="106" xfId="0" applyFont="1" applyBorder="1" applyAlignment="1">
      <alignment horizontal="left" indent="2"/>
    </xf>
    <xf numFmtId="0" fontId="31" fillId="2" borderId="32" xfId="0" applyFont="1" applyFill="1" applyBorder="1"/>
    <xf numFmtId="0" fontId="0" fillId="0" borderId="75" xfId="0" applyBorder="1" applyAlignment="1">
      <alignment horizontal="center"/>
    </xf>
    <xf numFmtId="0" fontId="0" fillId="0" borderId="75" xfId="0" applyBorder="1"/>
    <xf numFmtId="0" fontId="2" fillId="0" borderId="75" xfId="0" applyFont="1" applyBorder="1"/>
    <xf numFmtId="0" fontId="2" fillId="0" borderId="75" xfId="0" applyFont="1" applyBorder="1" applyAlignment="1">
      <alignment horizontal="center"/>
    </xf>
    <xf numFmtId="164" fontId="2" fillId="0" borderId="75" xfId="0" applyNumberFormat="1" applyFont="1" applyBorder="1" applyAlignment="1">
      <alignment horizontal="right"/>
    </xf>
    <xf numFmtId="0" fontId="0" fillId="0" borderId="75" xfId="0" applyBorder="1" applyAlignment="1">
      <alignment horizontal="left"/>
    </xf>
    <xf numFmtId="0" fontId="3" fillId="0" borderId="7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9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4" fontId="7" fillId="0" borderId="12" xfId="3" applyFont="1" applyBorder="1" applyAlignment="1">
      <alignment horizontal="center" vertical="center" wrapText="1"/>
    </xf>
    <xf numFmtId="44" fontId="7" fillId="0" borderId="13" xfId="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4" fillId="5" borderId="40" xfId="1" applyNumberFormat="1" applyFont="1" applyFill="1" applyBorder="1" applyAlignment="1" applyProtection="1">
      <alignment horizontal="center"/>
      <protection locked="0"/>
    </xf>
    <xf numFmtId="10" fontId="14" fillId="5" borderId="43" xfId="1" applyNumberFormat="1" applyFont="1" applyFill="1" applyBorder="1" applyAlignment="1" applyProtection="1">
      <alignment horizontal="center"/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10" fontId="13" fillId="4" borderId="3" xfId="1" applyNumberFormat="1" applyFont="1" applyFill="1" applyBorder="1" applyAlignment="1" applyProtection="1">
      <alignment horizontal="center" vertical="center"/>
      <protection locked="0"/>
    </xf>
    <xf numFmtId="10" fontId="13" fillId="4" borderId="4" xfId="1" applyNumberFormat="1" applyFont="1" applyFill="1" applyBorder="1" applyAlignment="1" applyProtection="1">
      <alignment horizontal="center" vertical="center"/>
      <protection locked="0"/>
    </xf>
    <xf numFmtId="10" fontId="13" fillId="4" borderId="15" xfId="1" applyNumberFormat="1" applyFont="1" applyFill="1" applyBorder="1" applyAlignment="1" applyProtection="1">
      <alignment horizontal="center" vertical="center"/>
      <protection locked="0"/>
    </xf>
    <xf numFmtId="10" fontId="13" fillId="4" borderId="20" xfId="1" applyNumberFormat="1" applyFont="1" applyFill="1" applyBorder="1" applyAlignment="1" applyProtection="1">
      <alignment horizontal="center" vertical="center"/>
      <protection locked="0"/>
    </xf>
    <xf numFmtId="0" fontId="29" fillId="15" borderId="67" xfId="0" applyFont="1" applyFill="1" applyBorder="1"/>
    <xf numFmtId="0" fontId="29" fillId="15" borderId="104" xfId="0" applyFont="1" applyFill="1" applyBorder="1"/>
    <xf numFmtId="0" fontId="29" fillId="15" borderId="72" xfId="0" applyFont="1" applyFill="1" applyBorder="1"/>
    <xf numFmtId="0" fontId="29" fillId="17" borderId="40" xfId="0" applyFont="1" applyFill="1" applyBorder="1"/>
    <xf numFmtId="0" fontId="29" fillId="17" borderId="43" xfId="0" applyFont="1" applyFill="1" applyBorder="1"/>
    <xf numFmtId="0" fontId="29" fillId="17" borderId="68" xfId="0" applyFont="1" applyFill="1" applyBorder="1"/>
    <xf numFmtId="0" fontId="28" fillId="14" borderId="0" xfId="0" applyFont="1" applyFill="1"/>
    <xf numFmtId="164" fontId="6" fillId="2" borderId="0" xfId="0" applyNumberFormat="1" applyFont="1" applyFill="1"/>
    <xf numFmtId="164" fontId="6" fillId="2" borderId="13" xfId="0" applyNumberFormat="1" applyFont="1" applyFill="1" applyBorder="1"/>
    <xf numFmtId="164" fontId="6" fillId="2" borderId="27" xfId="0" applyNumberFormat="1" applyFont="1" applyFill="1" applyBorder="1"/>
    <xf numFmtId="164" fontId="6" fillId="2" borderId="28" xfId="0" applyNumberFormat="1" applyFont="1" applyFill="1" applyBorder="1"/>
    <xf numFmtId="10" fontId="13" fillId="4" borderId="75" xfId="1" applyNumberFormat="1" applyFont="1" applyFill="1" applyBorder="1" applyAlignment="1" applyProtection="1">
      <alignment horizontal="center" vertical="center"/>
      <protection locked="0"/>
    </xf>
    <xf numFmtId="10" fontId="13" fillId="4" borderId="53" xfId="1" applyNumberFormat="1" applyFont="1" applyFill="1" applyBorder="1" applyAlignment="1" applyProtection="1">
      <alignment horizontal="center" vertical="center"/>
      <protection locked="0"/>
    </xf>
    <xf numFmtId="10" fontId="13" fillId="4" borderId="52" xfId="1" applyNumberFormat="1" applyFont="1" applyFill="1" applyBorder="1" applyAlignment="1" applyProtection="1">
      <alignment horizontal="center" vertical="center"/>
      <protection locked="0"/>
    </xf>
    <xf numFmtId="10" fontId="14" fillId="5" borderId="68" xfId="1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 applyProtection="1">
      <alignment horizontal="center"/>
      <protection locked="0"/>
    </xf>
    <xf numFmtId="10" fontId="14" fillId="5" borderId="15" xfId="1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13" fillId="4" borderId="40" xfId="1" applyNumberFormat="1" applyFont="1" applyFill="1" applyBorder="1" applyAlignment="1" applyProtection="1">
      <alignment horizontal="center" vertical="center"/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10" fontId="14" fillId="5" borderId="20" xfId="1" applyNumberFormat="1" applyFont="1" applyFill="1" applyBorder="1" applyAlignment="1" applyProtection="1">
      <alignment horizontal="center"/>
      <protection locked="0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10" fontId="13" fillId="4" borderId="31" xfId="1" applyNumberFormat="1" applyFont="1" applyFill="1" applyBorder="1" applyAlignment="1" applyProtection="1">
      <alignment horizontal="center" vertical="center"/>
      <protection locked="0"/>
    </xf>
    <xf numFmtId="10" fontId="13" fillId="4" borderId="13" xfId="1" applyNumberFormat="1" applyFont="1" applyFill="1" applyBorder="1" applyAlignment="1" applyProtection="1">
      <alignment horizontal="center" vertical="center"/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0" borderId="86" xfId="0" applyFont="1" applyFill="1" applyBorder="1" applyAlignment="1">
      <alignment horizontal="center"/>
    </xf>
    <xf numFmtId="0" fontId="0" fillId="10" borderId="87" xfId="0" applyFill="1" applyBorder="1" applyAlignment="1">
      <alignment horizontal="center"/>
    </xf>
    <xf numFmtId="0" fontId="0" fillId="10" borderId="92" xfId="0" applyFill="1" applyBorder="1" applyAlignment="1">
      <alignment horizontal="center"/>
    </xf>
    <xf numFmtId="0" fontId="21" fillId="12" borderId="94" xfId="0" applyFont="1" applyFill="1" applyBorder="1" applyAlignment="1">
      <alignment horizontal="center"/>
    </xf>
    <xf numFmtId="0" fontId="21" fillId="12" borderId="95" xfId="0" applyFont="1" applyFill="1" applyBorder="1" applyAlignment="1">
      <alignment horizontal="center"/>
    </xf>
    <xf numFmtId="0" fontId="21" fillId="12" borderId="96" xfId="0" applyFont="1" applyFill="1" applyBorder="1" applyAlignment="1">
      <alignment horizontal="center"/>
    </xf>
    <xf numFmtId="8" fontId="2" fillId="0" borderId="0" xfId="0" applyNumberFormat="1" applyFont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955357</xdr:colOff>
      <xdr:row>0</xdr:row>
      <xdr:rowOff>610567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293F129B-AE37-4BF4-9591-CA0994C3FE00}"/>
            </a:ext>
          </a:extLst>
        </xdr:cNvPr>
        <xdr:cNvSpPr/>
      </xdr:nvSpPr>
      <xdr:spPr>
        <a:xfrm rot="5400000">
          <a:off x="5557838" y="3919538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960755</xdr:colOff>
      <xdr:row>0</xdr:row>
      <xdr:rowOff>595963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FD180-88A3-46D8-9D58-6DF923A8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0"/>
  <sheetViews>
    <sheetView tabSelected="1" zoomScale="69" zoomScaleNormal="85" zoomScaleSheetLayoutView="100" workbookViewId="0">
      <pane ySplit="7" topLeftCell="A8" activePane="bottomLeft" state="frozen"/>
      <selection pane="bottomLeft" activeCell="E9" sqref="E9:E12"/>
    </sheetView>
  </sheetViews>
  <sheetFormatPr defaultRowHeight="14.4" x14ac:dyDescent="0.3"/>
  <cols>
    <col min="1" max="1" width="3.5546875" customWidth="1"/>
    <col min="2" max="2" width="55.44140625" bestFit="1" customWidth="1"/>
    <col min="3" max="3" width="29" style="110" customWidth="1"/>
    <col min="4" max="4" width="29.33203125" style="110" customWidth="1"/>
    <col min="5" max="5" width="24.5546875" style="137" customWidth="1"/>
    <col min="6" max="6" width="24.5546875" style="110" customWidth="1"/>
    <col min="7" max="7" width="24.5546875" style="155" customWidth="1"/>
    <col min="8" max="8" width="24.5546875" style="110" customWidth="1"/>
    <col min="9" max="9" width="24.5546875" style="155" customWidth="1"/>
    <col min="10" max="10" width="24.5546875" style="110" customWidth="1"/>
    <col min="11" max="11" width="24.5546875" style="155" customWidth="1"/>
    <col min="12" max="12" width="24.5546875" style="110" customWidth="1"/>
    <col min="13" max="13" width="24.5546875" style="155" customWidth="1"/>
    <col min="14" max="15" width="24.5546875" style="137" customWidth="1"/>
    <col min="16" max="17" width="24.5546875" style="13" customWidth="1"/>
    <col min="18" max="18" width="24.5546875" style="110" customWidth="1"/>
  </cols>
  <sheetData>
    <row r="1" spans="1:18" ht="54.75" customHeight="1" x14ac:dyDescent="0.3">
      <c r="B1" s="275" t="s">
        <v>0</v>
      </c>
      <c r="C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  <c r="P1" s="278"/>
      <c r="Q1" s="278"/>
      <c r="R1" s="279"/>
    </row>
    <row r="2" spans="1:18" ht="15" customHeight="1" x14ac:dyDescent="0.3">
      <c r="B2" s="280" t="s">
        <v>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2"/>
    </row>
    <row r="3" spans="1:18" ht="15" customHeight="1" x14ac:dyDescent="0.3">
      <c r="A3" s="44"/>
      <c r="B3" s="43" t="s">
        <v>2</v>
      </c>
      <c r="C3" s="56">
        <f>$C$65*5%</f>
        <v>0</v>
      </c>
      <c r="D3" s="100"/>
      <c r="E3" s="127"/>
      <c r="F3" s="100"/>
      <c r="G3" s="146"/>
      <c r="H3" s="100"/>
      <c r="I3" s="146"/>
      <c r="J3" s="100"/>
      <c r="K3" s="146"/>
      <c r="L3" s="100"/>
      <c r="M3" s="146"/>
      <c r="N3" s="127"/>
      <c r="O3" s="127"/>
      <c r="P3" s="42"/>
      <c r="Q3" s="42"/>
      <c r="R3" s="119"/>
    </row>
    <row r="4" spans="1:18" ht="15" customHeight="1" thickBot="1" x14ac:dyDescent="0.35">
      <c r="A4" s="44"/>
      <c r="B4" s="43" t="s">
        <v>3</v>
      </c>
      <c r="C4" s="57">
        <f>applicant_match!F18</f>
        <v>364000</v>
      </c>
      <c r="D4" s="100"/>
      <c r="E4" s="127"/>
      <c r="F4" s="100"/>
      <c r="G4" s="146"/>
      <c r="H4" s="100"/>
      <c r="I4" s="146"/>
      <c r="J4" s="100"/>
      <c r="K4" s="146"/>
      <c r="L4" s="100"/>
      <c r="M4" s="146"/>
      <c r="N4" s="127"/>
      <c r="O4" s="127"/>
      <c r="P4" s="42"/>
      <c r="Q4" s="42"/>
      <c r="R4" s="119"/>
    </row>
    <row r="5" spans="1:18" ht="15" customHeight="1" x14ac:dyDescent="0.3">
      <c r="B5" s="285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15" t="s">
        <v>4</v>
      </c>
      <c r="Q5" s="16" t="s">
        <v>5</v>
      </c>
      <c r="R5" s="283"/>
    </row>
    <row r="6" spans="1:18" ht="15" customHeight="1" thickBot="1" x14ac:dyDescent="0.35">
      <c r="B6" s="287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9"/>
      <c r="O6" s="289"/>
      <c r="P6" s="227">
        <v>0</v>
      </c>
      <c r="Q6" s="228">
        <v>0</v>
      </c>
      <c r="R6" s="284"/>
    </row>
    <row r="7" spans="1:18" s="2" customFormat="1" ht="47.4" thickBot="1" x14ac:dyDescent="0.35">
      <c r="B7" s="21" t="s">
        <v>6</v>
      </c>
      <c r="C7" s="101" t="s">
        <v>7</v>
      </c>
      <c r="D7" s="102" t="s">
        <v>8</v>
      </c>
      <c r="E7" s="142" t="s">
        <v>9</v>
      </c>
      <c r="F7" s="111" t="s">
        <v>10</v>
      </c>
      <c r="G7" s="147" t="s">
        <v>11</v>
      </c>
      <c r="H7" s="111" t="s">
        <v>12</v>
      </c>
      <c r="I7" s="147" t="s">
        <v>13</v>
      </c>
      <c r="J7" s="111" t="s">
        <v>14</v>
      </c>
      <c r="K7" s="156" t="s">
        <v>15</v>
      </c>
      <c r="L7" s="111" t="s">
        <v>16</v>
      </c>
      <c r="M7" s="156" t="s">
        <v>17</v>
      </c>
      <c r="N7" s="138" t="s">
        <v>18</v>
      </c>
      <c r="O7" s="128" t="s">
        <v>19</v>
      </c>
      <c r="P7" s="17" t="s">
        <v>20</v>
      </c>
      <c r="Q7" s="18" t="s">
        <v>21</v>
      </c>
      <c r="R7" s="120" t="s">
        <v>22</v>
      </c>
    </row>
    <row r="8" spans="1:18" ht="16.2" thickBot="1" x14ac:dyDescent="0.35">
      <c r="A8" s="44"/>
      <c r="B8" s="45" t="s">
        <v>23</v>
      </c>
      <c r="C8" s="103"/>
      <c r="D8" s="104"/>
      <c r="E8" s="129"/>
      <c r="F8" s="103"/>
      <c r="G8" s="148"/>
      <c r="H8" s="103"/>
      <c r="I8" s="148"/>
      <c r="J8" s="103"/>
      <c r="K8" s="148"/>
      <c r="L8" s="103"/>
      <c r="M8" s="148"/>
      <c r="N8" s="129"/>
      <c r="O8" s="129"/>
      <c r="P8" s="46"/>
      <c r="Q8" s="46"/>
      <c r="R8" s="121"/>
    </row>
    <row r="9" spans="1:18" ht="15.6" x14ac:dyDescent="0.3">
      <c r="A9" s="44"/>
      <c r="B9" s="7" t="s">
        <v>24</v>
      </c>
      <c r="C9" s="169"/>
      <c r="D9" s="170"/>
      <c r="E9" s="293"/>
      <c r="F9" s="171"/>
      <c r="G9" s="172"/>
      <c r="H9" s="173"/>
      <c r="I9" s="172"/>
      <c r="J9" s="173"/>
      <c r="K9" s="172"/>
      <c r="L9" s="173"/>
      <c r="M9" s="174"/>
      <c r="N9" s="290"/>
      <c r="O9" s="130"/>
      <c r="P9" s="22"/>
      <c r="Q9" s="22"/>
      <c r="R9" s="122"/>
    </row>
    <row r="10" spans="1:18" ht="15.6" x14ac:dyDescent="0.3">
      <c r="A10" s="44"/>
      <c r="B10" s="4" t="s">
        <v>25</v>
      </c>
      <c r="C10" s="175"/>
      <c r="D10" s="176"/>
      <c r="E10" s="294"/>
      <c r="F10" s="177"/>
      <c r="G10" s="178"/>
      <c r="H10" s="179"/>
      <c r="I10" s="178"/>
      <c r="J10" s="179"/>
      <c r="K10" s="178"/>
      <c r="L10" s="179"/>
      <c r="M10" s="180"/>
      <c r="N10" s="291"/>
      <c r="O10" s="130"/>
      <c r="P10" s="22"/>
      <c r="Q10" s="22"/>
      <c r="R10" s="122"/>
    </row>
    <row r="11" spans="1:18" ht="15.6" x14ac:dyDescent="0.3">
      <c r="A11" s="44"/>
      <c r="B11" s="4" t="s">
        <v>26</v>
      </c>
      <c r="C11" s="175"/>
      <c r="D11" s="176"/>
      <c r="E11" s="294"/>
      <c r="F11" s="177"/>
      <c r="G11" s="178"/>
      <c r="H11" s="179"/>
      <c r="I11" s="178"/>
      <c r="J11" s="179"/>
      <c r="K11" s="178"/>
      <c r="L11" s="179"/>
      <c r="M11" s="180"/>
      <c r="N11" s="291"/>
      <c r="O11" s="130"/>
      <c r="P11" s="22"/>
      <c r="Q11" s="22"/>
      <c r="R11" s="122"/>
    </row>
    <row r="12" spans="1:18" ht="15.6" x14ac:dyDescent="0.3">
      <c r="A12" s="44"/>
      <c r="B12" s="5" t="s">
        <v>27</v>
      </c>
      <c r="C12" s="181"/>
      <c r="D12" s="182"/>
      <c r="E12" s="296"/>
      <c r="F12" s="183"/>
      <c r="G12" s="184"/>
      <c r="H12" s="185"/>
      <c r="I12" s="184"/>
      <c r="J12" s="185"/>
      <c r="K12" s="184"/>
      <c r="L12" s="185"/>
      <c r="M12" s="186"/>
      <c r="N12" s="291"/>
      <c r="O12" s="130"/>
      <c r="P12" s="22"/>
      <c r="Q12" s="22"/>
      <c r="R12" s="122"/>
    </row>
    <row r="13" spans="1:18" ht="15.6" x14ac:dyDescent="0.3">
      <c r="A13" s="44"/>
      <c r="B13" s="5" t="s">
        <v>28</v>
      </c>
      <c r="C13" s="181"/>
      <c r="D13" s="182"/>
      <c r="E13" s="187"/>
      <c r="F13" s="183"/>
      <c r="G13" s="184"/>
      <c r="H13" s="185"/>
      <c r="I13" s="184"/>
      <c r="J13" s="185"/>
      <c r="K13" s="184"/>
      <c r="L13" s="185"/>
      <c r="M13" s="186"/>
      <c r="N13" s="291"/>
      <c r="O13" s="130"/>
      <c r="P13" s="22"/>
      <c r="Q13" s="22"/>
      <c r="R13" s="122"/>
    </row>
    <row r="14" spans="1:18" ht="16.2" thickBot="1" x14ac:dyDescent="0.35">
      <c r="A14" s="27"/>
      <c r="B14" s="8" t="s">
        <v>29</v>
      </c>
      <c r="C14" s="188"/>
      <c r="D14" s="189"/>
      <c r="E14" s="190"/>
      <c r="F14" s="191"/>
      <c r="G14" s="192"/>
      <c r="H14" s="193"/>
      <c r="I14" s="192"/>
      <c r="J14" s="193"/>
      <c r="K14" s="192"/>
      <c r="L14" s="193"/>
      <c r="M14" s="194"/>
      <c r="N14" s="292"/>
      <c r="O14" s="131"/>
      <c r="P14" s="23"/>
      <c r="Q14" s="23"/>
      <c r="R14" s="123"/>
    </row>
    <row r="15" spans="1:18" ht="16.8" thickTop="1" thickBot="1" x14ac:dyDescent="0.35">
      <c r="A15" s="27"/>
      <c r="B15" s="32" t="s">
        <v>30</v>
      </c>
      <c r="C15" s="167">
        <f>SUM(C9:C14)</f>
        <v>0</v>
      </c>
      <c r="D15" s="106">
        <f>SUM(D9:D14)</f>
        <v>0</v>
      </c>
      <c r="E15" s="143">
        <f>IF(C15,D15/C15,0)</f>
        <v>0</v>
      </c>
      <c r="F15" s="112">
        <f>SUM(F9:F14)</f>
        <v>0</v>
      </c>
      <c r="G15" s="149"/>
      <c r="H15" s="118">
        <f>SUM(H9:H14)</f>
        <v>0</v>
      </c>
      <c r="I15" s="149"/>
      <c r="J15" s="118">
        <f>SUM(J9:J14)</f>
        <v>0</v>
      </c>
      <c r="K15" s="149"/>
      <c r="L15" s="112">
        <f>SUM(L9:L14)</f>
        <v>0</v>
      </c>
      <c r="M15" s="158"/>
      <c r="N15" s="139">
        <f>IF(C15,(F15+H15+J15+L15)/C15,0)</f>
        <v>0</v>
      </c>
      <c r="O15" s="132">
        <f>SUM(N15,E15)</f>
        <v>0</v>
      </c>
      <c r="P15" s="19">
        <f>IF($P$6,C15/$P$6,0)</f>
        <v>0</v>
      </c>
      <c r="Q15" s="20">
        <f>IF($Q$6,C15/$Q$6,0)</f>
        <v>0</v>
      </c>
      <c r="R15" s="124">
        <f>SUM(D15,F15,H15,J15,L15)</f>
        <v>0</v>
      </c>
    </row>
    <row r="16" spans="1:18" ht="15.6" x14ac:dyDescent="0.3">
      <c r="A16" s="44"/>
      <c r="B16" s="45"/>
      <c r="C16" s="103"/>
      <c r="D16" s="104" t="s">
        <v>31</v>
      </c>
      <c r="E16" s="129"/>
      <c r="F16" s="103"/>
      <c r="G16" s="148"/>
      <c r="H16" s="103"/>
      <c r="I16" s="148"/>
      <c r="J16" s="103"/>
      <c r="K16" s="148"/>
      <c r="L16" s="103"/>
      <c r="M16" s="148"/>
      <c r="N16" s="129"/>
      <c r="O16" s="129"/>
      <c r="P16" s="46"/>
      <c r="Q16" s="46"/>
      <c r="R16" s="121"/>
    </row>
    <row r="17" spans="1:21" ht="15.6" x14ac:dyDescent="0.3">
      <c r="A17" s="229"/>
      <c r="B17" s="230" t="s">
        <v>32</v>
      </c>
      <c r="C17" s="231"/>
      <c r="D17" s="232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3"/>
      <c r="S17" s="234"/>
      <c r="T17" s="234"/>
      <c r="U17" s="234"/>
    </row>
    <row r="18" spans="1:21" ht="15.6" x14ac:dyDescent="0.3">
      <c r="A18" s="235"/>
      <c r="B18" s="264" t="s">
        <v>33</v>
      </c>
      <c r="C18" s="236"/>
      <c r="D18" s="237"/>
      <c r="E18" s="297"/>
      <c r="F18" s="238"/>
      <c r="G18" s="238"/>
      <c r="H18" s="238"/>
      <c r="I18" s="238"/>
      <c r="J18" s="238"/>
      <c r="K18" s="238"/>
      <c r="L18" s="238"/>
      <c r="M18" s="239"/>
      <c r="N18" s="300"/>
      <c r="O18" s="240"/>
      <c r="P18" s="303"/>
      <c r="Q18" s="303"/>
      <c r="R18" s="303"/>
      <c r="S18" s="235"/>
      <c r="T18" s="235"/>
      <c r="U18" s="235"/>
    </row>
    <row r="19" spans="1:21" ht="15.75" customHeight="1" x14ac:dyDescent="0.3">
      <c r="A19" s="235"/>
      <c r="B19" s="265" t="s">
        <v>34</v>
      </c>
      <c r="C19" s="242"/>
      <c r="D19" s="243"/>
      <c r="E19" s="298"/>
      <c r="F19" s="244"/>
      <c r="G19" s="244"/>
      <c r="H19" s="244"/>
      <c r="I19" s="244"/>
      <c r="J19" s="244"/>
      <c r="K19" s="244"/>
      <c r="L19" s="244"/>
      <c r="M19" s="245"/>
      <c r="N19" s="301"/>
      <c r="O19" s="240"/>
      <c r="P19" s="241"/>
      <c r="Q19" s="241"/>
      <c r="R19" s="246"/>
      <c r="S19" s="235"/>
      <c r="T19" s="235"/>
      <c r="U19" s="235"/>
    </row>
    <row r="20" spans="1:21" ht="15.75" customHeight="1" x14ac:dyDescent="0.3">
      <c r="A20" s="235"/>
      <c r="B20" s="266" t="s">
        <v>29</v>
      </c>
      <c r="C20" s="247"/>
      <c r="D20" s="248"/>
      <c r="E20" s="299"/>
      <c r="F20" s="249"/>
      <c r="G20" s="249"/>
      <c r="H20" s="249"/>
      <c r="I20" s="249"/>
      <c r="J20" s="249"/>
      <c r="K20" s="249"/>
      <c r="L20" s="249"/>
      <c r="M20" s="250"/>
      <c r="N20" s="302"/>
      <c r="O20" s="251"/>
      <c r="P20" s="252"/>
      <c r="Q20" s="252"/>
      <c r="R20" s="253"/>
      <c r="S20" s="235"/>
      <c r="T20" s="235"/>
      <c r="U20" s="235"/>
    </row>
    <row r="21" spans="1:21" ht="15.6" x14ac:dyDescent="0.3">
      <c r="A21" s="235"/>
      <c r="B21" s="267" t="s">
        <v>30</v>
      </c>
      <c r="C21" s="254" t="s">
        <v>35</v>
      </c>
      <c r="D21" s="255" t="s">
        <v>36</v>
      </c>
      <c r="E21" s="256">
        <v>0</v>
      </c>
      <c r="F21" s="257" t="s">
        <v>35</v>
      </c>
      <c r="G21" s="257"/>
      <c r="H21" s="257" t="s">
        <v>36</v>
      </c>
      <c r="I21" s="257"/>
      <c r="J21" s="257" t="s">
        <v>36</v>
      </c>
      <c r="K21" s="257"/>
      <c r="L21" s="257" t="s">
        <v>36</v>
      </c>
      <c r="M21" s="258"/>
      <c r="N21" s="259">
        <v>0</v>
      </c>
      <c r="O21" s="260">
        <v>0</v>
      </c>
      <c r="P21" s="261" t="s">
        <v>35</v>
      </c>
      <c r="Q21" s="262" t="s">
        <v>36</v>
      </c>
      <c r="R21" s="263" t="s">
        <v>36</v>
      </c>
      <c r="S21" s="235"/>
      <c r="T21" s="235"/>
      <c r="U21" s="235"/>
    </row>
    <row r="22" spans="1:21" ht="15.6" x14ac:dyDescent="0.3">
      <c r="B22" s="45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</row>
    <row r="23" spans="1:21" ht="15.6" x14ac:dyDescent="0.3">
      <c r="A23" s="27"/>
      <c r="B23" s="7" t="s">
        <v>38</v>
      </c>
      <c r="C23" s="169"/>
      <c r="D23" s="170"/>
      <c r="E23" s="293"/>
      <c r="F23" s="171"/>
      <c r="G23" s="172"/>
      <c r="H23" s="173"/>
      <c r="I23" s="172"/>
      <c r="J23" s="173"/>
      <c r="K23" s="172"/>
      <c r="L23" s="173"/>
      <c r="M23" s="174"/>
      <c r="N23" s="290"/>
      <c r="O23" s="130"/>
      <c r="P23" s="22"/>
      <c r="Q23" s="22"/>
      <c r="R23" s="122"/>
    </row>
    <row r="24" spans="1:21" ht="15.6" x14ac:dyDescent="0.3">
      <c r="A24" s="27"/>
      <c r="B24" s="4" t="s">
        <v>39</v>
      </c>
      <c r="C24" s="175"/>
      <c r="D24" s="176"/>
      <c r="E24" s="294"/>
      <c r="F24" s="177"/>
      <c r="G24" s="178"/>
      <c r="H24" s="179"/>
      <c r="I24" s="178"/>
      <c r="J24" s="179"/>
      <c r="K24" s="178"/>
      <c r="L24" s="179"/>
      <c r="M24" s="180"/>
      <c r="N24" s="291"/>
      <c r="O24" s="130"/>
      <c r="P24" s="22"/>
      <c r="Q24" s="22"/>
      <c r="R24" s="122"/>
    </row>
    <row r="25" spans="1:21" ht="15.6" x14ac:dyDescent="0.3">
      <c r="A25" s="27"/>
      <c r="B25" s="4" t="s">
        <v>40</v>
      </c>
      <c r="C25" s="175"/>
      <c r="D25" s="176"/>
      <c r="E25" s="294"/>
      <c r="F25" s="177"/>
      <c r="G25" s="178"/>
      <c r="H25" s="179"/>
      <c r="I25" s="178"/>
      <c r="J25" s="179"/>
      <c r="K25" s="178"/>
      <c r="L25" s="179"/>
      <c r="M25" s="180"/>
      <c r="N25" s="291"/>
      <c r="O25" s="130"/>
      <c r="P25" s="22"/>
      <c r="Q25" s="22"/>
      <c r="R25" s="122"/>
    </row>
    <row r="26" spans="1:21" ht="16.2" thickBot="1" x14ac:dyDescent="0.35">
      <c r="A26" s="27"/>
      <c r="B26" s="8" t="s">
        <v>29</v>
      </c>
      <c r="C26" s="188"/>
      <c r="D26" s="189"/>
      <c r="E26" s="295"/>
      <c r="F26" s="191"/>
      <c r="G26" s="192"/>
      <c r="H26" s="193"/>
      <c r="I26" s="192"/>
      <c r="J26" s="193"/>
      <c r="K26" s="192"/>
      <c r="L26" s="193"/>
      <c r="M26" s="194"/>
      <c r="N26" s="292"/>
      <c r="O26" s="131"/>
      <c r="P26" s="23"/>
      <c r="Q26" s="23"/>
      <c r="R26" s="123"/>
    </row>
    <row r="27" spans="1:21" ht="16.8" thickTop="1" thickBot="1" x14ac:dyDescent="0.35">
      <c r="A27" s="27"/>
      <c r="B27" s="32" t="s">
        <v>30</v>
      </c>
      <c r="C27" s="105">
        <f>SUM(C23:C26)</f>
        <v>0</v>
      </c>
      <c r="D27" s="106">
        <f>SUM(D23:D26)</f>
        <v>0</v>
      </c>
      <c r="E27" s="144">
        <f>IF(C27,D27/C27,0)</f>
        <v>0</v>
      </c>
      <c r="F27" s="112">
        <f>SUM(F23:F26)</f>
        <v>0</v>
      </c>
      <c r="G27" s="149"/>
      <c r="H27" s="118">
        <f t="shared" ref="H27:L27" si="0">SUM(H23:H26)</f>
        <v>0</v>
      </c>
      <c r="I27" s="149"/>
      <c r="J27" s="118">
        <f t="shared" si="0"/>
        <v>0</v>
      </c>
      <c r="K27" s="149"/>
      <c r="L27" s="112">
        <f t="shared" si="0"/>
        <v>0</v>
      </c>
      <c r="M27" s="158"/>
      <c r="N27" s="139">
        <f>IF(C27,(F27+H27+J27+L27)/C27,0)</f>
        <v>0</v>
      </c>
      <c r="O27" s="132">
        <f>SUM(N27,E27)</f>
        <v>0</v>
      </c>
      <c r="P27" s="19">
        <f>IF($P$6,C27/$P$6,0)</f>
        <v>0</v>
      </c>
      <c r="Q27" s="20">
        <f>IF($Q$6,C27/$Q$6,0)</f>
        <v>0</v>
      </c>
      <c r="R27" s="124">
        <f>SUM(D27,F27,H27,J27,L27)</f>
        <v>0</v>
      </c>
    </row>
    <row r="28" spans="1:21" ht="15.45" customHeight="1" thickBot="1" x14ac:dyDescent="0.35">
      <c r="A28" s="27"/>
      <c r="B28" s="161" t="s">
        <v>41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2"/>
    </row>
    <row r="29" spans="1:21" ht="15.6" x14ac:dyDescent="0.3">
      <c r="A29" s="27"/>
      <c r="B29" s="28" t="s">
        <v>42</v>
      </c>
      <c r="C29" s="195"/>
      <c r="D29" s="196" t="s">
        <v>43</v>
      </c>
      <c r="E29" s="316"/>
      <c r="F29" s="197"/>
      <c r="G29" s="198"/>
      <c r="H29" s="199"/>
      <c r="I29" s="198"/>
      <c r="J29" s="199" t="s">
        <v>43</v>
      </c>
      <c r="K29" s="198"/>
      <c r="L29" s="199"/>
      <c r="M29" s="200"/>
      <c r="N29" s="319"/>
      <c r="O29" s="130"/>
      <c r="P29" s="314"/>
      <c r="Q29" s="314"/>
      <c r="R29" s="315"/>
    </row>
    <row r="30" spans="1:21" ht="15.6" x14ac:dyDescent="0.3">
      <c r="A30" s="27"/>
      <c r="B30" s="4" t="s">
        <v>44</v>
      </c>
      <c r="C30" s="201"/>
      <c r="D30" s="168"/>
      <c r="E30" s="317"/>
      <c r="F30" s="202"/>
      <c r="G30" s="178"/>
      <c r="H30" s="203"/>
      <c r="I30" s="178"/>
      <c r="J30" s="203"/>
      <c r="K30" s="178"/>
      <c r="L30" s="203"/>
      <c r="M30" s="204"/>
      <c r="N30" s="291"/>
      <c r="O30" s="130"/>
      <c r="P30" s="25"/>
      <c r="Q30" s="25"/>
      <c r="R30" s="125"/>
    </row>
    <row r="31" spans="1:21" ht="15.6" x14ac:dyDescent="0.3">
      <c r="A31" s="27"/>
      <c r="B31" s="4" t="s">
        <v>45</v>
      </c>
      <c r="C31" s="201"/>
      <c r="D31" s="168"/>
      <c r="E31" s="317"/>
      <c r="F31" s="202"/>
      <c r="G31" s="178"/>
      <c r="H31" s="203"/>
      <c r="I31" s="178"/>
      <c r="J31" s="203"/>
      <c r="K31" s="178"/>
      <c r="L31" s="203"/>
      <c r="M31" s="204"/>
      <c r="N31" s="291"/>
      <c r="O31" s="130"/>
      <c r="P31" s="25"/>
      <c r="Q31" s="25"/>
      <c r="R31" s="125"/>
    </row>
    <row r="32" spans="1:21" ht="15.6" x14ac:dyDescent="0.3">
      <c r="A32" s="27"/>
      <c r="B32" s="4" t="s">
        <v>46</v>
      </c>
      <c r="C32" s="201"/>
      <c r="D32" s="168"/>
      <c r="E32" s="317"/>
      <c r="F32" s="202"/>
      <c r="G32" s="178"/>
      <c r="H32" s="203"/>
      <c r="I32" s="178"/>
      <c r="J32" s="203"/>
      <c r="K32" s="178"/>
      <c r="L32" s="203"/>
      <c r="M32" s="204"/>
      <c r="N32" s="291"/>
      <c r="O32" s="130"/>
      <c r="P32" s="25"/>
      <c r="Q32" s="25"/>
      <c r="R32" s="125"/>
    </row>
    <row r="33" spans="1:18" ht="15.6" x14ac:dyDescent="0.3">
      <c r="A33" s="27"/>
      <c r="B33" s="4" t="s">
        <v>47</v>
      </c>
      <c r="C33" s="201"/>
      <c r="D33" s="168"/>
      <c r="E33" s="317"/>
      <c r="F33" s="202"/>
      <c r="G33" s="178"/>
      <c r="H33" s="203"/>
      <c r="I33" s="178"/>
      <c r="J33" s="203"/>
      <c r="K33" s="178"/>
      <c r="L33" s="203"/>
      <c r="M33" s="204"/>
      <c r="N33" s="291"/>
      <c r="O33" s="133"/>
      <c r="P33" s="25"/>
      <c r="Q33" s="25"/>
      <c r="R33" s="125"/>
    </row>
    <row r="34" spans="1:18" ht="15.6" x14ac:dyDescent="0.3">
      <c r="A34" s="27"/>
      <c r="B34" s="4" t="s">
        <v>48</v>
      </c>
      <c r="C34" s="201"/>
      <c r="D34" s="168"/>
      <c r="E34" s="317"/>
      <c r="F34" s="202"/>
      <c r="G34" s="178"/>
      <c r="H34" s="203"/>
      <c r="I34" s="178"/>
      <c r="J34" s="203"/>
      <c r="K34" s="178"/>
      <c r="L34" s="203"/>
      <c r="M34" s="204"/>
      <c r="N34" s="291"/>
      <c r="O34" s="133"/>
      <c r="P34" s="25"/>
      <c r="Q34" s="25"/>
      <c r="R34" s="125"/>
    </row>
    <row r="35" spans="1:18" ht="16.2" thickBot="1" x14ac:dyDescent="0.35">
      <c r="A35" s="27"/>
      <c r="B35" s="8" t="s">
        <v>29</v>
      </c>
      <c r="C35" s="205"/>
      <c r="D35" s="206"/>
      <c r="E35" s="318"/>
      <c r="F35" s="207"/>
      <c r="G35" s="192"/>
      <c r="H35" s="208"/>
      <c r="I35" s="192"/>
      <c r="J35" s="208"/>
      <c r="K35" s="192"/>
      <c r="L35" s="208"/>
      <c r="M35" s="209"/>
      <c r="N35" s="292"/>
      <c r="O35" s="134"/>
      <c r="P35" s="24"/>
      <c r="Q35" s="24"/>
      <c r="R35" s="126"/>
    </row>
    <row r="36" spans="1:18" ht="16.8" thickTop="1" thickBot="1" x14ac:dyDescent="0.35">
      <c r="A36" s="27"/>
      <c r="B36" s="29" t="s">
        <v>30</v>
      </c>
      <c r="C36" s="105">
        <f>SUM(C29:C35)</f>
        <v>0</v>
      </c>
      <c r="D36" s="106">
        <f>SUM(D29:D35)</f>
        <v>0</v>
      </c>
      <c r="E36" s="144">
        <f>IF(C36,D36/C36,0)</f>
        <v>0</v>
      </c>
      <c r="F36" s="113">
        <f>SUM(F29:F35)</f>
        <v>0</v>
      </c>
      <c r="G36" s="150"/>
      <c r="H36" s="113">
        <f>SUM(H29:H35)</f>
        <v>0</v>
      </c>
      <c r="I36" s="150"/>
      <c r="J36" s="113">
        <f>SUM(J29:J35)</f>
        <v>0</v>
      </c>
      <c r="K36" s="150"/>
      <c r="L36" s="113">
        <f>SUM(L29:L35)</f>
        <v>0</v>
      </c>
      <c r="M36" s="159"/>
      <c r="N36" s="140">
        <f>IF(C36,(F36+H36+J36+L36)/C36,0)</f>
        <v>0</v>
      </c>
      <c r="O36" s="132">
        <f>SUM(N36,E36)</f>
        <v>0</v>
      </c>
      <c r="P36" s="19">
        <f>IF($P$6,C36/$P$6,0)</f>
        <v>0</v>
      </c>
      <c r="Q36" s="20">
        <f>IF($Q$6,C36/$Q$6,0)</f>
        <v>0</v>
      </c>
      <c r="R36" s="124">
        <f>SUM(D36,F36,H36,J36,L36)</f>
        <v>0</v>
      </c>
    </row>
    <row r="37" spans="1:18" ht="16.2" customHeight="1" thickBot="1" x14ac:dyDescent="0.35">
      <c r="A37" s="27"/>
      <c r="B37" s="163" t="s">
        <v>49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</row>
    <row r="38" spans="1:18" ht="15.6" x14ac:dyDescent="0.3">
      <c r="A38" s="26"/>
      <c r="B38" s="7" t="s">
        <v>50</v>
      </c>
      <c r="C38" s="169"/>
      <c r="D38" s="170"/>
      <c r="E38" s="308"/>
      <c r="F38" s="210"/>
      <c r="G38" s="211"/>
      <c r="H38" s="212"/>
      <c r="I38" s="211"/>
      <c r="J38" s="212"/>
      <c r="K38" s="211"/>
      <c r="L38" s="212"/>
      <c r="M38" s="213"/>
      <c r="N38" s="311"/>
      <c r="O38" s="133"/>
      <c r="P38" s="304"/>
      <c r="Q38" s="304"/>
      <c r="R38" s="305"/>
    </row>
    <row r="39" spans="1:18" ht="15.6" x14ac:dyDescent="0.3">
      <c r="A39" s="26"/>
      <c r="B39" s="4" t="s">
        <v>51</v>
      </c>
      <c r="C39" s="201"/>
      <c r="D39" s="168"/>
      <c r="E39" s="309"/>
      <c r="F39" s="214"/>
      <c r="G39" s="178"/>
      <c r="H39" s="179"/>
      <c r="I39" s="178"/>
      <c r="J39" s="179"/>
      <c r="K39" s="178"/>
      <c r="L39" s="179"/>
      <c r="M39" s="180"/>
      <c r="N39" s="312"/>
      <c r="O39" s="130"/>
      <c r="P39" s="304"/>
      <c r="Q39" s="304"/>
      <c r="R39" s="305"/>
    </row>
    <row r="40" spans="1:18" ht="15.6" x14ac:dyDescent="0.3">
      <c r="A40" s="26"/>
      <c r="B40" s="4" t="s">
        <v>52</v>
      </c>
      <c r="C40" s="175"/>
      <c r="D40" s="176"/>
      <c r="E40" s="309"/>
      <c r="F40" s="214"/>
      <c r="G40" s="178"/>
      <c r="H40" s="179"/>
      <c r="I40" s="178"/>
      <c r="J40" s="179"/>
      <c r="K40" s="178"/>
      <c r="L40" s="179"/>
      <c r="M40" s="180"/>
      <c r="N40" s="312"/>
      <c r="O40" s="130"/>
      <c r="P40" s="304"/>
      <c r="Q40" s="304"/>
      <c r="R40" s="305"/>
    </row>
    <row r="41" spans="1:18" ht="15.6" x14ac:dyDescent="0.3">
      <c r="A41" s="26"/>
      <c r="B41" s="4" t="s">
        <v>53</v>
      </c>
      <c r="C41" s="175"/>
      <c r="D41" s="176"/>
      <c r="E41" s="309"/>
      <c r="F41" s="214"/>
      <c r="G41" s="178"/>
      <c r="H41" s="179"/>
      <c r="I41" s="178"/>
      <c r="J41" s="179"/>
      <c r="K41" s="178"/>
      <c r="L41" s="179"/>
      <c r="M41" s="180"/>
      <c r="N41" s="312"/>
      <c r="O41" s="130"/>
      <c r="P41" s="304"/>
      <c r="Q41" s="304"/>
      <c r="R41" s="305"/>
    </row>
    <row r="42" spans="1:18" ht="15.6" x14ac:dyDescent="0.3">
      <c r="A42" s="26"/>
      <c r="B42" s="4" t="s">
        <v>54</v>
      </c>
      <c r="C42" s="175"/>
      <c r="D42" s="176"/>
      <c r="E42" s="309"/>
      <c r="F42" s="214"/>
      <c r="G42" s="178"/>
      <c r="H42" s="179"/>
      <c r="I42" s="178"/>
      <c r="J42" s="179"/>
      <c r="K42" s="178"/>
      <c r="L42" s="179"/>
      <c r="M42" s="180"/>
      <c r="N42" s="312"/>
      <c r="O42" s="130"/>
      <c r="P42" s="304"/>
      <c r="Q42" s="304"/>
      <c r="R42" s="305"/>
    </row>
    <row r="43" spans="1:18" ht="16.2" thickBot="1" x14ac:dyDescent="0.35">
      <c r="A43" s="26"/>
      <c r="B43" s="8" t="s">
        <v>29</v>
      </c>
      <c r="C43" s="188"/>
      <c r="D43" s="189"/>
      <c r="E43" s="310"/>
      <c r="F43" s="191"/>
      <c r="G43" s="192"/>
      <c r="H43" s="193"/>
      <c r="I43" s="192"/>
      <c r="J43" s="193"/>
      <c r="K43" s="192"/>
      <c r="L43" s="193"/>
      <c r="M43" s="194"/>
      <c r="N43" s="313"/>
      <c r="O43" s="134"/>
      <c r="P43" s="306"/>
      <c r="Q43" s="306"/>
      <c r="R43" s="307"/>
    </row>
    <row r="44" spans="1:18" ht="16.8" thickTop="1" thickBot="1" x14ac:dyDescent="0.35">
      <c r="A44" s="26"/>
      <c r="B44" s="29" t="s">
        <v>30</v>
      </c>
      <c r="C44" s="105">
        <f>SUM(C38:C43)</f>
        <v>0</v>
      </c>
      <c r="D44" s="106">
        <f>SUM(D38:D43)</f>
        <v>0</v>
      </c>
      <c r="E44" s="144">
        <f>IF(C44,D44/C44,0)</f>
        <v>0</v>
      </c>
      <c r="F44" s="114">
        <f>SUM(F38:F43)</f>
        <v>0</v>
      </c>
      <c r="G44" s="151"/>
      <c r="H44" s="115">
        <f>SUM(H38:H43)</f>
        <v>0</v>
      </c>
      <c r="I44" s="151"/>
      <c r="J44" s="115">
        <f>SUM(J38:J43)</f>
        <v>0</v>
      </c>
      <c r="K44" s="151"/>
      <c r="L44" s="115">
        <f>SUM(L38:L43)</f>
        <v>0</v>
      </c>
      <c r="M44" s="160"/>
      <c r="N44" s="139">
        <f>IF(C44,(F44+H44+J44+L44)/C44,0)</f>
        <v>0</v>
      </c>
      <c r="O44" s="132">
        <f>SUM(N44,E44)</f>
        <v>0</v>
      </c>
      <c r="P44" s="19">
        <f>IF($P$6,C44/$P$6,0)</f>
        <v>0</v>
      </c>
      <c r="Q44" s="20">
        <f>IF($Q$6,C44/$Q$6,0)</f>
        <v>0</v>
      </c>
      <c r="R44" s="124">
        <f>SUM(D44,F44,H44,J44,L44)</f>
        <v>0</v>
      </c>
    </row>
    <row r="45" spans="1:18" ht="15.45" customHeight="1" thickBot="1" x14ac:dyDescent="0.35">
      <c r="A45" s="27"/>
      <c r="B45" s="164" t="s">
        <v>55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5"/>
    </row>
    <row r="46" spans="1:18" ht="15.6" x14ac:dyDescent="0.3">
      <c r="A46" s="27"/>
      <c r="B46" s="7" t="s">
        <v>56</v>
      </c>
      <c r="C46" s="169"/>
      <c r="D46" s="170"/>
      <c r="E46" s="327"/>
      <c r="F46" s="171"/>
      <c r="G46" s="172"/>
      <c r="H46" s="173"/>
      <c r="I46" s="172"/>
      <c r="J46" s="173"/>
      <c r="K46" s="172"/>
      <c r="L46" s="171"/>
      <c r="M46" s="215"/>
      <c r="N46" s="290"/>
      <c r="O46" s="130"/>
      <c r="P46" s="323"/>
      <c r="Q46" s="323"/>
      <c r="R46" s="324"/>
    </row>
    <row r="47" spans="1:18" ht="15.6" x14ac:dyDescent="0.3">
      <c r="A47" s="27"/>
      <c r="B47" s="4" t="s">
        <v>57</v>
      </c>
      <c r="C47" s="201"/>
      <c r="D47" s="168"/>
      <c r="E47" s="328"/>
      <c r="F47" s="177"/>
      <c r="G47" s="178"/>
      <c r="H47" s="179"/>
      <c r="I47" s="178"/>
      <c r="J47" s="179"/>
      <c r="K47" s="178"/>
      <c r="L47" s="177"/>
      <c r="M47" s="216"/>
      <c r="N47" s="291"/>
      <c r="O47" s="130"/>
      <c r="P47" s="323"/>
      <c r="Q47" s="323"/>
      <c r="R47" s="324"/>
    </row>
    <row r="48" spans="1:18" ht="15.6" x14ac:dyDescent="0.3">
      <c r="A48" s="27"/>
      <c r="B48" s="30" t="s">
        <v>58</v>
      </c>
      <c r="C48" s="175"/>
      <c r="D48" s="176"/>
      <c r="E48" s="328"/>
      <c r="F48" s="177"/>
      <c r="G48" s="178"/>
      <c r="H48" s="179"/>
      <c r="I48" s="178"/>
      <c r="J48" s="179"/>
      <c r="K48" s="178"/>
      <c r="L48" s="177"/>
      <c r="M48" s="216"/>
      <c r="N48" s="291"/>
      <c r="O48" s="130"/>
      <c r="P48" s="323"/>
      <c r="Q48" s="323"/>
      <c r="R48" s="324"/>
    </row>
    <row r="49" spans="1:18" ht="15.6" x14ac:dyDescent="0.3">
      <c r="A49" s="27"/>
      <c r="B49" s="30" t="s">
        <v>59</v>
      </c>
      <c r="C49" s="181"/>
      <c r="D49" s="182"/>
      <c r="E49" s="328"/>
      <c r="F49" s="183"/>
      <c r="G49" s="184"/>
      <c r="H49" s="185"/>
      <c r="I49" s="184"/>
      <c r="J49" s="185"/>
      <c r="K49" s="184"/>
      <c r="L49" s="183"/>
      <c r="M49" s="217"/>
      <c r="N49" s="291"/>
      <c r="O49" s="130"/>
      <c r="P49" s="323"/>
      <c r="Q49" s="323"/>
      <c r="R49" s="324"/>
    </row>
    <row r="50" spans="1:18" ht="16.2" thickBot="1" x14ac:dyDescent="0.35">
      <c r="A50" s="27"/>
      <c r="B50" s="31" t="s">
        <v>29</v>
      </c>
      <c r="C50" s="188"/>
      <c r="D50" s="189"/>
      <c r="E50" s="329"/>
      <c r="F50" s="218"/>
      <c r="G50" s="192"/>
      <c r="H50" s="193"/>
      <c r="I50" s="192"/>
      <c r="J50" s="193"/>
      <c r="K50" s="192"/>
      <c r="L50" s="193"/>
      <c r="M50" s="219"/>
      <c r="N50" s="292"/>
      <c r="O50" s="134"/>
      <c r="P50" s="325"/>
      <c r="Q50" s="325"/>
      <c r="R50" s="326"/>
    </row>
    <row r="51" spans="1:18" ht="16.8" thickTop="1" thickBot="1" x14ac:dyDescent="0.35">
      <c r="A51" s="27"/>
      <c r="B51" s="29" t="s">
        <v>30</v>
      </c>
      <c r="C51" s="105">
        <f>SUM(C46:C50)</f>
        <v>0</v>
      </c>
      <c r="D51" s="106">
        <f>SUM(D46:D50)</f>
        <v>0</v>
      </c>
      <c r="E51" s="144">
        <f>IF(C51,D51/C51,0)</f>
        <v>0</v>
      </c>
      <c r="F51" s="115">
        <f>SUM(F46:F50)</f>
        <v>0</v>
      </c>
      <c r="G51" s="151"/>
      <c r="H51" s="115">
        <f>SUM(H46:H50)</f>
        <v>0</v>
      </c>
      <c r="I51" s="151"/>
      <c r="J51" s="115">
        <f>SUM(J46:J50)</f>
        <v>0</v>
      </c>
      <c r="K51" s="157"/>
      <c r="L51" s="115">
        <f>SUM(L46:L50)</f>
        <v>0</v>
      </c>
      <c r="M51" s="160"/>
      <c r="N51" s="139">
        <f>IF(C51,(F51+H51+J51+L51)/C51,0)</f>
        <v>0</v>
      </c>
      <c r="O51" s="132">
        <f>SUM(N51,E51)</f>
        <v>0</v>
      </c>
      <c r="P51" s="19">
        <f>IF($P$6,C51/$P$6,0)</f>
        <v>0</v>
      </c>
      <c r="Q51" s="20">
        <f>IF($Q$6,C51/$Q$6,0)</f>
        <v>0</v>
      </c>
      <c r="R51" s="124">
        <f>SUM(D51,F51,H51,J51,L51)</f>
        <v>0</v>
      </c>
    </row>
    <row r="52" spans="1:18" ht="15.45" customHeight="1" thickBot="1" x14ac:dyDescent="0.35">
      <c r="B52" s="268" t="s">
        <v>60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  <row r="53" spans="1:18" ht="15.6" x14ac:dyDescent="0.3">
      <c r="B53" s="7" t="s">
        <v>61</v>
      </c>
      <c r="C53" s="169" t="s">
        <v>43</v>
      </c>
      <c r="D53" s="170"/>
      <c r="E53" s="327"/>
      <c r="F53" s="171"/>
      <c r="G53" s="172"/>
      <c r="H53" s="173"/>
      <c r="I53" s="172"/>
      <c r="J53" s="173"/>
      <c r="K53" s="172"/>
      <c r="L53" s="173"/>
      <c r="M53" s="220"/>
      <c r="N53" s="290"/>
      <c r="O53" s="130"/>
      <c r="P53" s="323"/>
      <c r="Q53" s="323"/>
      <c r="R53" s="324"/>
    </row>
    <row r="54" spans="1:18" ht="15.6" x14ac:dyDescent="0.3">
      <c r="B54" s="5" t="s">
        <v>62</v>
      </c>
      <c r="C54" s="201"/>
      <c r="D54" s="168"/>
      <c r="E54" s="328"/>
      <c r="F54" s="177"/>
      <c r="G54" s="178"/>
      <c r="H54" s="179"/>
      <c r="I54" s="178"/>
      <c r="J54" s="179"/>
      <c r="K54" s="178"/>
      <c r="L54" s="179"/>
      <c r="M54" s="221"/>
      <c r="N54" s="291"/>
      <c r="O54" s="130"/>
      <c r="P54" s="323"/>
      <c r="Q54" s="323"/>
      <c r="R54" s="324"/>
    </row>
    <row r="55" spans="1:18" ht="15.6" x14ac:dyDescent="0.3">
      <c r="B55" s="5" t="s">
        <v>63</v>
      </c>
      <c r="C55" s="181"/>
      <c r="D55" s="182"/>
      <c r="E55" s="328"/>
      <c r="F55" s="183"/>
      <c r="G55" s="184"/>
      <c r="H55" s="185"/>
      <c r="I55" s="184"/>
      <c r="J55" s="185"/>
      <c r="K55" s="184"/>
      <c r="L55" s="185"/>
      <c r="M55" s="222"/>
      <c r="N55" s="291"/>
      <c r="O55" s="130"/>
      <c r="P55" s="323"/>
      <c r="Q55" s="323"/>
      <c r="R55" s="324"/>
    </row>
    <row r="56" spans="1:18" ht="15.6" x14ac:dyDescent="0.3">
      <c r="B56" s="5" t="s">
        <v>64</v>
      </c>
      <c r="C56" s="181"/>
      <c r="D56" s="182"/>
      <c r="E56" s="328"/>
      <c r="F56" s="183"/>
      <c r="G56" s="184"/>
      <c r="H56" s="185"/>
      <c r="I56" s="184"/>
      <c r="J56" s="185"/>
      <c r="K56" s="184"/>
      <c r="L56" s="185"/>
      <c r="M56" s="222"/>
      <c r="N56" s="291"/>
      <c r="O56" s="130"/>
      <c r="P56" s="323"/>
      <c r="Q56" s="323"/>
      <c r="R56" s="324"/>
    </row>
    <row r="57" spans="1:18" ht="16.2" thickBot="1" x14ac:dyDescent="0.35">
      <c r="B57" s="8" t="s">
        <v>29</v>
      </c>
      <c r="C57" s="188"/>
      <c r="D57" s="223"/>
      <c r="E57" s="329"/>
      <c r="F57" s="218"/>
      <c r="G57" s="192"/>
      <c r="H57" s="193"/>
      <c r="I57" s="192"/>
      <c r="J57" s="193"/>
      <c r="K57" s="192"/>
      <c r="L57" s="193"/>
      <c r="M57" s="219"/>
      <c r="N57" s="292"/>
      <c r="O57" s="134"/>
      <c r="P57" s="325"/>
      <c r="Q57" s="325"/>
      <c r="R57" s="326"/>
    </row>
    <row r="58" spans="1:18" ht="16.8" thickTop="1" thickBot="1" x14ac:dyDescent="0.35">
      <c r="B58" s="3" t="s">
        <v>30</v>
      </c>
      <c r="C58" s="105">
        <f>SUM(C53:C57)</f>
        <v>0</v>
      </c>
      <c r="D58" s="106">
        <f>SUM(D53:D57)</f>
        <v>0</v>
      </c>
      <c r="E58" s="144">
        <f>IF(C58,D58/C58,0)</f>
        <v>0</v>
      </c>
      <c r="F58" s="116">
        <f>SUM(F53:F57)</f>
        <v>0</v>
      </c>
      <c r="G58" s="152"/>
      <c r="H58" s="116">
        <f>SUM(H53:H57)</f>
        <v>0</v>
      </c>
      <c r="I58" s="152"/>
      <c r="J58" s="116">
        <f>SUM(J53:J57)</f>
        <v>0</v>
      </c>
      <c r="K58" s="157"/>
      <c r="L58" s="116">
        <f>SUM(L53:L57)</f>
        <v>0</v>
      </c>
      <c r="M58" s="160"/>
      <c r="N58" s="139">
        <f>IF(C58,(F58+H58+J58+L58)/C58,0)</f>
        <v>0</v>
      </c>
      <c r="O58" s="132">
        <f>SUM(N58,E58)</f>
        <v>0</v>
      </c>
      <c r="P58" s="19">
        <f>IF($P$6,C58/$P$6,0)</f>
        <v>0</v>
      </c>
      <c r="Q58" s="20">
        <f>IF($Q$6,C58/$Q$6,0)</f>
        <v>0</v>
      </c>
      <c r="R58" s="124">
        <f>SUM(D58,F58,H58,J58,L58)</f>
        <v>0</v>
      </c>
    </row>
    <row r="59" spans="1:18" ht="16.2" customHeight="1" thickBot="1" x14ac:dyDescent="0.35">
      <c r="B59" s="166" t="s">
        <v>65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5"/>
    </row>
    <row r="60" spans="1:18" ht="15.6" x14ac:dyDescent="0.3">
      <c r="B60" s="7" t="s">
        <v>66</v>
      </c>
      <c r="C60" s="169"/>
      <c r="D60" s="170"/>
      <c r="E60" s="327"/>
      <c r="F60" s="171"/>
      <c r="G60" s="172"/>
      <c r="H60" s="173"/>
      <c r="I60" s="172"/>
      <c r="J60" s="173"/>
      <c r="K60" s="172"/>
      <c r="L60" s="173"/>
      <c r="M60" s="220"/>
      <c r="N60" s="290"/>
      <c r="O60" s="130"/>
      <c r="P60" s="323"/>
      <c r="Q60" s="323"/>
      <c r="R60" s="324"/>
    </row>
    <row r="61" spans="1:18" ht="15.6" x14ac:dyDescent="0.3">
      <c r="B61" s="5" t="s">
        <v>67</v>
      </c>
      <c r="C61" s="201"/>
      <c r="D61" s="168"/>
      <c r="E61" s="328"/>
      <c r="F61" s="177"/>
      <c r="G61" s="178"/>
      <c r="H61" s="179"/>
      <c r="I61" s="178"/>
      <c r="J61" s="179"/>
      <c r="K61" s="178"/>
      <c r="L61" s="179"/>
      <c r="M61" s="221"/>
      <c r="N61" s="291"/>
      <c r="O61" s="130"/>
      <c r="P61" s="323"/>
      <c r="Q61" s="323"/>
      <c r="R61" s="324"/>
    </row>
    <row r="62" spans="1:18" ht="16.2" thickBot="1" x14ac:dyDescent="0.35">
      <c r="B62" s="8" t="s">
        <v>29</v>
      </c>
      <c r="C62" s="188"/>
      <c r="D62" s="189"/>
      <c r="E62" s="224"/>
      <c r="F62" s="218"/>
      <c r="G62" s="192"/>
      <c r="H62" s="193"/>
      <c r="I62" s="192"/>
      <c r="J62" s="193"/>
      <c r="K62" s="192"/>
      <c r="L62" s="218"/>
      <c r="M62" s="225"/>
      <c r="N62" s="226"/>
      <c r="O62" s="134"/>
      <c r="P62" s="325"/>
      <c r="Q62" s="325"/>
      <c r="R62" s="326"/>
    </row>
    <row r="63" spans="1:18" ht="16.8" thickTop="1" thickBot="1" x14ac:dyDescent="0.35">
      <c r="B63" s="3" t="s">
        <v>30</v>
      </c>
      <c r="C63" s="105">
        <f>SUM(C60:C62)</f>
        <v>0</v>
      </c>
      <c r="D63" s="106">
        <f>SUM(D60:D62)</f>
        <v>0</v>
      </c>
      <c r="E63" s="144">
        <f>IF(C63,D63/C63,0)</f>
        <v>0</v>
      </c>
      <c r="F63" s="115">
        <f>SUM(F60:F62)</f>
        <v>0</v>
      </c>
      <c r="G63" s="151"/>
      <c r="H63" s="115">
        <f>SUM(H60:H62)</f>
        <v>0</v>
      </c>
      <c r="I63" s="151"/>
      <c r="J63" s="115">
        <f>SUM(J60:J62)</f>
        <v>0</v>
      </c>
      <c r="K63" s="157"/>
      <c r="L63" s="115">
        <f>SUM(L60:L62)</f>
        <v>0</v>
      </c>
      <c r="M63" s="160"/>
      <c r="N63" s="139">
        <f>IF(C63,(F63+H63+J63+L63)/C63,0)</f>
        <v>0</v>
      </c>
      <c r="O63" s="132">
        <f>SUM(N63,E63)</f>
        <v>0</v>
      </c>
      <c r="P63" s="19">
        <f>IF($P$6,C63/$P$6,0)</f>
        <v>0</v>
      </c>
      <c r="Q63" s="20">
        <f>IF($Q$6,C63/$Q$6,0)</f>
        <v>0</v>
      </c>
      <c r="R63" s="124">
        <f>SUM(D63,F63,H63,J63,L63)</f>
        <v>0</v>
      </c>
    </row>
    <row r="64" spans="1:18" ht="16.2" thickBot="1" x14ac:dyDescent="0.35">
      <c r="B64" s="320"/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2"/>
    </row>
    <row r="65" spans="2:18" ht="19.2" thickTop="1" thickBot="1" x14ac:dyDescent="0.4">
      <c r="B65" s="6" t="s">
        <v>68</v>
      </c>
      <c r="C65" s="107">
        <f>SUM(C15,C27,C36,C44,C51,C58,C63)</f>
        <v>0</v>
      </c>
      <c r="D65" s="108">
        <f>SUM(D15,D27,D36,D44,D51,D58,D63)</f>
        <v>0</v>
      </c>
      <c r="E65" s="145">
        <f>IF(C65,D65/C65,0)</f>
        <v>0</v>
      </c>
      <c r="F65" s="117">
        <f>SUM(F15,F27,F36,F44,F51,F58,F63)</f>
        <v>0</v>
      </c>
      <c r="G65" s="153"/>
      <c r="H65" s="117">
        <f>SUM(H15,H27,H36,H44,H51,H58,H63)</f>
        <v>0</v>
      </c>
      <c r="I65" s="153"/>
      <c r="J65" s="117">
        <f>SUM(J15,J27,J36,J44,J51,J58,J63)</f>
        <v>0</v>
      </c>
      <c r="K65" s="153"/>
      <c r="L65" s="117">
        <f>SUM(L15,L27,L36,L44,L51,L58,L63)</f>
        <v>0</v>
      </c>
      <c r="M65" s="153"/>
      <c r="N65" s="141">
        <f>IF(C65,(F65+H65+J65+L65)/C65,0)</f>
        <v>0</v>
      </c>
      <c r="O65" s="135">
        <f>SUM(N65,E65)</f>
        <v>0</v>
      </c>
      <c r="P65" s="19">
        <f>IF($P$6,C65/$P$6,0)</f>
        <v>0</v>
      </c>
      <c r="Q65" s="20">
        <f>IF($Q$6,C65/$Q$6,0)</f>
        <v>0</v>
      </c>
      <c r="R65" s="124">
        <f>SUM(R15,R27,R36,R44,R51,R58,R63)</f>
        <v>0</v>
      </c>
    </row>
    <row r="66" spans="2:18" ht="15.6" x14ac:dyDescent="0.3">
      <c r="B66" s="1"/>
      <c r="C66" s="109"/>
      <c r="D66" s="109"/>
      <c r="E66" s="136"/>
      <c r="F66" s="109"/>
      <c r="G66" s="154"/>
      <c r="H66" s="109"/>
      <c r="I66" s="154"/>
      <c r="J66" s="109"/>
      <c r="K66" s="154"/>
      <c r="L66" s="109"/>
      <c r="M66" s="154"/>
      <c r="N66" s="136"/>
      <c r="O66" s="136"/>
      <c r="P66" s="14"/>
      <c r="Q66" s="14"/>
      <c r="R66" s="109"/>
    </row>
    <row r="67" spans="2:18" ht="15.6" x14ac:dyDescent="0.3">
      <c r="B67" s="1"/>
      <c r="C67" s="109"/>
      <c r="D67" s="109"/>
      <c r="E67" s="136"/>
      <c r="F67" s="109"/>
      <c r="G67" s="154"/>
      <c r="H67" s="109"/>
      <c r="I67" s="154"/>
      <c r="J67" s="109"/>
      <c r="K67" s="154"/>
      <c r="L67" s="109"/>
      <c r="M67" s="154"/>
      <c r="N67" s="136"/>
      <c r="O67" s="136"/>
      <c r="P67" s="14"/>
      <c r="Q67" s="14"/>
      <c r="R67" s="109"/>
    </row>
    <row r="68" spans="2:18" ht="15.6" x14ac:dyDescent="0.3">
      <c r="B68" s="1"/>
      <c r="C68" s="109"/>
      <c r="D68" s="109"/>
      <c r="E68" s="136"/>
      <c r="F68" s="109"/>
      <c r="G68" s="154"/>
      <c r="H68" s="109"/>
      <c r="I68" s="154"/>
      <c r="J68" s="109"/>
      <c r="K68" s="154"/>
      <c r="L68" s="109"/>
      <c r="M68" s="154"/>
      <c r="N68" s="136"/>
      <c r="O68" s="136"/>
      <c r="P68" s="14"/>
      <c r="Q68" s="14"/>
      <c r="R68" s="109"/>
    </row>
    <row r="69" spans="2:18" ht="15.6" x14ac:dyDescent="0.3">
      <c r="B69" s="1"/>
      <c r="C69" s="109"/>
      <c r="D69" s="109"/>
      <c r="E69" s="136"/>
      <c r="F69" s="109"/>
      <c r="G69" s="154"/>
      <c r="H69" s="109"/>
      <c r="I69" s="154"/>
      <c r="J69" s="109"/>
      <c r="K69" s="154"/>
      <c r="L69" s="109"/>
      <c r="M69" s="154"/>
      <c r="N69" s="136"/>
      <c r="O69" s="136"/>
      <c r="P69" s="14"/>
      <c r="Q69" s="14"/>
      <c r="R69" s="109"/>
    </row>
    <row r="70" spans="2:18" ht="15.6" x14ac:dyDescent="0.3">
      <c r="B70" s="1"/>
      <c r="C70" s="109"/>
      <c r="D70" s="109"/>
      <c r="E70" s="136"/>
      <c r="F70" s="109"/>
      <c r="G70" s="154"/>
      <c r="H70" s="109"/>
      <c r="I70" s="154"/>
      <c r="J70" s="109"/>
      <c r="K70" s="154"/>
      <c r="L70" s="109"/>
      <c r="M70" s="154"/>
      <c r="N70" s="136"/>
      <c r="O70" s="136"/>
      <c r="P70" s="14"/>
      <c r="Q70" s="14"/>
      <c r="R70" s="109"/>
    </row>
    <row r="71" spans="2:18" ht="15.6" x14ac:dyDescent="0.3">
      <c r="B71" s="1"/>
      <c r="C71" s="109"/>
      <c r="D71" s="109"/>
      <c r="E71" s="136"/>
      <c r="F71" s="109"/>
      <c r="G71" s="154"/>
      <c r="H71" s="109"/>
      <c r="I71" s="154"/>
      <c r="J71" s="109"/>
      <c r="K71" s="154"/>
      <c r="L71" s="109"/>
      <c r="M71" s="154"/>
      <c r="N71" s="136"/>
      <c r="O71" s="136"/>
      <c r="P71" s="14"/>
      <c r="Q71" s="14"/>
      <c r="R71" s="109"/>
    </row>
    <row r="72" spans="2:18" ht="15.6" x14ac:dyDescent="0.3">
      <c r="B72" s="1"/>
      <c r="C72" s="109"/>
      <c r="D72" s="109"/>
      <c r="E72" s="136"/>
      <c r="F72" s="109"/>
      <c r="G72" s="154"/>
      <c r="H72" s="109"/>
      <c r="I72" s="154"/>
      <c r="J72" s="109"/>
      <c r="K72" s="154"/>
      <c r="L72" s="109"/>
      <c r="M72" s="154"/>
      <c r="N72" s="136"/>
      <c r="O72" s="136"/>
      <c r="P72" s="14"/>
      <c r="Q72" s="14"/>
      <c r="R72" s="109"/>
    </row>
    <row r="73" spans="2:18" ht="15.6" x14ac:dyDescent="0.3">
      <c r="B73" s="1"/>
      <c r="C73" s="109"/>
      <c r="D73" s="109"/>
      <c r="E73" s="136"/>
      <c r="F73" s="109"/>
      <c r="G73" s="154"/>
      <c r="H73" s="109"/>
      <c r="I73" s="154"/>
      <c r="J73" s="109"/>
      <c r="K73" s="154"/>
      <c r="L73" s="109"/>
      <c r="M73" s="154"/>
      <c r="N73" s="136"/>
      <c r="O73" s="136"/>
      <c r="P73" s="14"/>
      <c r="Q73" s="14"/>
      <c r="R73" s="109"/>
    </row>
    <row r="74" spans="2:18" ht="15.6" x14ac:dyDescent="0.3">
      <c r="B74" s="1"/>
      <c r="C74" s="109"/>
      <c r="D74" s="109"/>
      <c r="E74" s="136"/>
      <c r="F74" s="109"/>
      <c r="G74" s="154"/>
      <c r="H74" s="109"/>
      <c r="I74" s="154"/>
      <c r="J74" s="109"/>
      <c r="K74" s="154"/>
      <c r="L74" s="109"/>
      <c r="M74" s="154"/>
      <c r="N74" s="136"/>
      <c r="O74" s="136"/>
      <c r="P74" s="14"/>
      <c r="Q74" s="14"/>
      <c r="R74" s="109"/>
    </row>
    <row r="75" spans="2:18" ht="15.6" x14ac:dyDescent="0.3">
      <c r="B75" s="1"/>
      <c r="C75" s="109"/>
      <c r="D75" s="109"/>
      <c r="E75" s="136"/>
      <c r="F75" s="109"/>
      <c r="G75" s="154"/>
      <c r="H75" s="109"/>
      <c r="I75" s="154"/>
      <c r="J75" s="109"/>
      <c r="K75" s="154"/>
      <c r="L75" s="109"/>
      <c r="M75" s="154"/>
      <c r="N75" s="136"/>
      <c r="O75" s="136"/>
      <c r="P75" s="14"/>
      <c r="Q75" s="14"/>
      <c r="R75" s="109"/>
    </row>
    <row r="76" spans="2:18" ht="15.6" x14ac:dyDescent="0.3">
      <c r="B76" s="1"/>
      <c r="C76" s="109"/>
      <c r="D76" s="109"/>
      <c r="E76" s="136"/>
      <c r="F76" s="109"/>
      <c r="G76" s="154"/>
      <c r="H76" s="109"/>
      <c r="I76" s="154"/>
      <c r="J76" s="109"/>
      <c r="K76" s="154"/>
      <c r="L76" s="109"/>
      <c r="M76" s="154"/>
      <c r="N76" s="136"/>
      <c r="O76" s="136"/>
      <c r="P76" s="14"/>
      <c r="Q76" s="14"/>
      <c r="R76" s="109"/>
    </row>
    <row r="77" spans="2:18" ht="15.6" x14ac:dyDescent="0.3">
      <c r="B77" s="1"/>
      <c r="C77" s="109"/>
      <c r="D77" s="109"/>
      <c r="E77" s="136"/>
      <c r="F77" s="109"/>
      <c r="G77" s="154"/>
      <c r="H77" s="109"/>
      <c r="I77" s="154"/>
      <c r="J77" s="109"/>
      <c r="K77" s="154"/>
      <c r="L77" s="109"/>
      <c r="M77" s="154"/>
      <c r="N77" s="136"/>
      <c r="O77" s="136"/>
      <c r="P77" s="14"/>
      <c r="Q77" s="14"/>
      <c r="R77" s="109"/>
    </row>
    <row r="78" spans="2:18" ht="15.6" x14ac:dyDescent="0.3">
      <c r="B78" s="1"/>
      <c r="C78" s="109"/>
      <c r="D78" s="109"/>
      <c r="E78" s="136"/>
      <c r="F78" s="109"/>
      <c r="G78" s="154"/>
      <c r="H78" s="109"/>
      <c r="I78" s="154"/>
      <c r="J78" s="109"/>
      <c r="K78" s="154"/>
      <c r="L78" s="109"/>
      <c r="M78" s="154"/>
      <c r="N78" s="136"/>
      <c r="O78" s="136"/>
      <c r="P78" s="14"/>
      <c r="Q78" s="14"/>
      <c r="R78" s="109"/>
    </row>
    <row r="79" spans="2:18" ht="15.6" x14ac:dyDescent="0.3">
      <c r="B79" s="1"/>
      <c r="C79" s="109"/>
      <c r="D79" s="109"/>
      <c r="E79" s="136"/>
      <c r="F79" s="109"/>
      <c r="G79" s="154"/>
      <c r="H79" s="109"/>
      <c r="I79" s="154"/>
      <c r="J79" s="109"/>
      <c r="K79" s="154"/>
      <c r="L79" s="109"/>
      <c r="M79" s="154"/>
      <c r="N79" s="136"/>
      <c r="O79" s="136"/>
      <c r="P79" s="14"/>
      <c r="Q79" s="14"/>
      <c r="R79" s="109"/>
    </row>
    <row r="80" spans="2:18" ht="15.6" x14ac:dyDescent="0.3">
      <c r="B80" s="1"/>
      <c r="C80" s="109"/>
      <c r="D80" s="109"/>
      <c r="E80" s="136"/>
      <c r="F80" s="109"/>
      <c r="G80" s="154"/>
      <c r="H80" s="109"/>
      <c r="I80" s="154"/>
      <c r="J80" s="109"/>
      <c r="K80" s="154"/>
      <c r="L80" s="109"/>
      <c r="M80" s="154"/>
      <c r="N80" s="136"/>
      <c r="O80" s="136"/>
      <c r="P80" s="14"/>
      <c r="Q80" s="14"/>
      <c r="R80" s="109"/>
    </row>
    <row r="81" spans="2:18" ht="15.6" x14ac:dyDescent="0.3">
      <c r="B81" s="1"/>
      <c r="C81" s="109"/>
      <c r="D81" s="109"/>
      <c r="E81" s="136"/>
      <c r="F81" s="109"/>
      <c r="G81" s="154"/>
      <c r="H81" s="109"/>
      <c r="I81" s="154"/>
      <c r="J81" s="109"/>
      <c r="K81" s="154"/>
      <c r="L81" s="109"/>
      <c r="M81" s="154"/>
      <c r="N81" s="136"/>
      <c r="O81" s="136"/>
      <c r="P81" s="14"/>
      <c r="Q81" s="14"/>
      <c r="R81" s="109"/>
    </row>
    <row r="82" spans="2:18" ht="15.6" x14ac:dyDescent="0.3">
      <c r="B82" s="1"/>
      <c r="C82" s="109"/>
      <c r="D82" s="109"/>
      <c r="E82" s="136"/>
      <c r="F82" s="109"/>
      <c r="G82" s="154"/>
      <c r="H82" s="109"/>
      <c r="I82" s="154"/>
      <c r="J82" s="109"/>
      <c r="K82" s="154"/>
      <c r="L82" s="109"/>
      <c r="M82" s="154"/>
      <c r="N82" s="136"/>
      <c r="O82" s="136"/>
      <c r="P82" s="14"/>
      <c r="Q82" s="14"/>
      <c r="R82" s="109"/>
    </row>
    <row r="83" spans="2:18" ht="15.6" x14ac:dyDescent="0.3">
      <c r="B83" s="1"/>
      <c r="C83" s="109"/>
      <c r="D83" s="109"/>
      <c r="E83" s="136"/>
      <c r="F83" s="109"/>
      <c r="G83" s="154"/>
      <c r="H83" s="109"/>
      <c r="I83" s="154"/>
      <c r="J83" s="109"/>
      <c r="K83" s="154"/>
      <c r="L83" s="109"/>
      <c r="M83" s="154"/>
      <c r="N83" s="136"/>
      <c r="O83" s="136"/>
      <c r="P83" s="14"/>
      <c r="Q83" s="14"/>
      <c r="R83" s="109"/>
    </row>
    <row r="84" spans="2:18" ht="15.6" x14ac:dyDescent="0.3">
      <c r="B84" s="1"/>
      <c r="C84" s="109"/>
      <c r="D84" s="109"/>
      <c r="E84" s="136"/>
      <c r="F84" s="109"/>
      <c r="G84" s="154"/>
      <c r="H84" s="109"/>
      <c r="I84" s="154"/>
      <c r="J84" s="109"/>
      <c r="K84" s="154"/>
      <c r="L84" s="109"/>
      <c r="M84" s="154"/>
      <c r="N84" s="136"/>
      <c r="O84" s="136"/>
      <c r="P84" s="14"/>
      <c r="Q84" s="14"/>
      <c r="R84" s="109"/>
    </row>
    <row r="85" spans="2:18" ht="15.6" x14ac:dyDescent="0.3">
      <c r="B85" s="1"/>
      <c r="C85" s="109"/>
      <c r="D85" s="109"/>
      <c r="E85" s="136"/>
      <c r="F85" s="109"/>
      <c r="G85" s="154"/>
      <c r="H85" s="109"/>
      <c r="I85" s="154"/>
      <c r="J85" s="109"/>
      <c r="K85" s="154"/>
      <c r="L85" s="109"/>
      <c r="M85" s="154"/>
      <c r="N85" s="136"/>
      <c r="O85" s="136"/>
      <c r="P85" s="14"/>
      <c r="Q85" s="14"/>
      <c r="R85" s="109"/>
    </row>
    <row r="86" spans="2:18" ht="15.6" x14ac:dyDescent="0.3">
      <c r="B86" s="1"/>
      <c r="C86" s="109"/>
      <c r="D86" s="109"/>
      <c r="E86" s="136"/>
      <c r="F86" s="109"/>
      <c r="G86" s="154"/>
      <c r="H86" s="109"/>
      <c r="I86" s="154"/>
      <c r="J86" s="109"/>
      <c r="K86" s="154"/>
      <c r="L86" s="109"/>
      <c r="M86" s="154"/>
      <c r="N86" s="136"/>
      <c r="O86" s="136"/>
      <c r="P86" s="14"/>
      <c r="Q86" s="14"/>
      <c r="R86" s="109"/>
    </row>
    <row r="87" spans="2:18" ht="15.6" x14ac:dyDescent="0.3">
      <c r="B87" s="1"/>
      <c r="C87" s="109"/>
      <c r="D87" s="109"/>
      <c r="E87" s="136"/>
      <c r="F87" s="109"/>
      <c r="G87" s="154"/>
      <c r="H87" s="109"/>
      <c r="I87" s="154"/>
      <c r="J87" s="109"/>
      <c r="K87" s="154"/>
      <c r="L87" s="109"/>
      <c r="M87" s="154"/>
      <c r="N87" s="136"/>
      <c r="O87" s="136"/>
      <c r="P87" s="14"/>
      <c r="Q87" s="14"/>
      <c r="R87" s="109"/>
    </row>
    <row r="88" spans="2:18" ht="15.6" x14ac:dyDescent="0.3">
      <c r="B88" s="1"/>
      <c r="C88" s="109"/>
      <c r="D88" s="109"/>
      <c r="E88" s="136"/>
      <c r="F88" s="109"/>
      <c r="G88" s="154"/>
      <c r="H88" s="109"/>
      <c r="I88" s="154"/>
      <c r="J88" s="109"/>
      <c r="K88" s="154"/>
      <c r="L88" s="109"/>
      <c r="M88" s="154"/>
      <c r="N88" s="136"/>
      <c r="O88" s="136"/>
      <c r="P88" s="14"/>
      <c r="Q88" s="14"/>
      <c r="R88" s="109"/>
    </row>
    <row r="89" spans="2:18" ht="15.6" x14ac:dyDescent="0.3">
      <c r="B89" s="1"/>
      <c r="C89" s="109"/>
      <c r="D89" s="109"/>
      <c r="E89" s="136"/>
      <c r="F89" s="109"/>
      <c r="G89" s="154"/>
      <c r="H89" s="109"/>
      <c r="I89" s="154"/>
      <c r="J89" s="109"/>
      <c r="K89" s="154"/>
      <c r="L89" s="109"/>
      <c r="M89" s="154"/>
      <c r="N89" s="136"/>
      <c r="O89" s="136"/>
      <c r="P89" s="14"/>
      <c r="Q89" s="14"/>
      <c r="R89" s="109"/>
    </row>
    <row r="90" spans="2:18" ht="15.6" x14ac:dyDescent="0.3">
      <c r="B90" s="1"/>
      <c r="C90" s="109"/>
      <c r="D90" s="109"/>
      <c r="E90" s="136"/>
      <c r="F90" s="109"/>
      <c r="G90" s="154"/>
      <c r="H90" s="109"/>
      <c r="I90" s="154"/>
      <c r="J90" s="109"/>
      <c r="K90" s="154"/>
      <c r="L90" s="109"/>
      <c r="M90" s="154"/>
      <c r="N90" s="136"/>
      <c r="O90" s="136"/>
      <c r="P90" s="14"/>
      <c r="Q90" s="14"/>
      <c r="R90" s="109"/>
    </row>
    <row r="91" spans="2:18" ht="15.6" x14ac:dyDescent="0.3">
      <c r="B91" s="1"/>
      <c r="C91" s="109"/>
      <c r="D91" s="109"/>
      <c r="E91" s="136"/>
      <c r="F91" s="109"/>
      <c r="G91" s="154"/>
      <c r="H91" s="109"/>
      <c r="I91" s="154"/>
      <c r="J91" s="109"/>
      <c r="K91" s="154"/>
      <c r="L91" s="109"/>
      <c r="M91" s="154"/>
      <c r="N91" s="136"/>
      <c r="O91" s="136"/>
      <c r="P91" s="14"/>
      <c r="Q91" s="14"/>
      <c r="R91" s="109"/>
    </row>
    <row r="92" spans="2:18" ht="15.6" x14ac:dyDescent="0.3">
      <c r="B92" s="1"/>
      <c r="C92" s="109"/>
      <c r="D92" s="109"/>
      <c r="E92" s="136"/>
      <c r="F92" s="109"/>
      <c r="G92" s="154"/>
      <c r="H92" s="109"/>
      <c r="I92" s="154"/>
      <c r="J92" s="109"/>
      <c r="K92" s="154"/>
      <c r="L92" s="109"/>
      <c r="M92" s="154"/>
      <c r="N92" s="136"/>
      <c r="O92" s="136"/>
      <c r="P92" s="14"/>
      <c r="Q92" s="14"/>
      <c r="R92" s="109"/>
    </row>
    <row r="93" spans="2:18" ht="15.6" x14ac:dyDescent="0.3">
      <c r="B93" s="1"/>
      <c r="C93" s="109"/>
      <c r="D93" s="109"/>
      <c r="E93" s="136"/>
      <c r="F93" s="109"/>
      <c r="G93" s="154"/>
      <c r="H93" s="109"/>
      <c r="I93" s="154"/>
      <c r="J93" s="109"/>
      <c r="K93" s="154"/>
      <c r="L93" s="109"/>
      <c r="M93" s="154"/>
      <c r="N93" s="136"/>
      <c r="O93" s="136"/>
      <c r="P93" s="14"/>
      <c r="Q93" s="14"/>
      <c r="R93" s="109"/>
    </row>
    <row r="94" spans="2:18" ht="15.6" x14ac:dyDescent="0.3">
      <c r="B94" s="1"/>
      <c r="C94" s="109"/>
      <c r="D94" s="109"/>
      <c r="E94" s="136"/>
      <c r="F94" s="109"/>
      <c r="G94" s="154"/>
      <c r="H94" s="109"/>
      <c r="I94" s="154"/>
      <c r="J94" s="109"/>
      <c r="K94" s="154"/>
      <c r="L94" s="109"/>
      <c r="M94" s="154"/>
      <c r="N94" s="136"/>
      <c r="O94" s="136"/>
      <c r="P94" s="14"/>
      <c r="Q94" s="14"/>
      <c r="R94" s="109"/>
    </row>
    <row r="95" spans="2:18" ht="15.6" x14ac:dyDescent="0.3">
      <c r="B95" s="1"/>
      <c r="C95" s="109"/>
      <c r="D95" s="109"/>
      <c r="E95" s="136"/>
      <c r="F95" s="109"/>
      <c r="G95" s="154"/>
      <c r="H95" s="109"/>
      <c r="I95" s="154"/>
      <c r="J95" s="109"/>
      <c r="K95" s="154"/>
      <c r="L95" s="109"/>
      <c r="M95" s="154"/>
      <c r="N95" s="136"/>
      <c r="O95" s="136"/>
      <c r="P95" s="14"/>
      <c r="Q95" s="14"/>
      <c r="R95" s="109"/>
    </row>
    <row r="96" spans="2:18" ht="15.6" x14ac:dyDescent="0.3">
      <c r="B96" s="1"/>
      <c r="C96" s="109"/>
      <c r="D96" s="109"/>
      <c r="E96" s="136"/>
      <c r="F96" s="109"/>
      <c r="G96" s="154"/>
      <c r="H96" s="109"/>
      <c r="I96" s="154"/>
      <c r="J96" s="109"/>
      <c r="K96" s="154"/>
      <c r="L96" s="109"/>
      <c r="M96" s="154"/>
      <c r="N96" s="136"/>
      <c r="O96" s="136"/>
      <c r="P96" s="14"/>
      <c r="Q96" s="14"/>
      <c r="R96" s="109"/>
    </row>
    <row r="97" spans="2:18" ht="15.6" x14ac:dyDescent="0.3">
      <c r="B97" s="1"/>
      <c r="C97" s="109"/>
      <c r="D97" s="109"/>
      <c r="E97" s="136"/>
      <c r="F97" s="109"/>
      <c r="G97" s="154"/>
      <c r="H97" s="109"/>
      <c r="I97" s="154"/>
      <c r="J97" s="109"/>
      <c r="K97" s="154"/>
      <c r="L97" s="109"/>
      <c r="M97" s="154"/>
      <c r="N97" s="136"/>
      <c r="O97" s="136"/>
      <c r="P97" s="14"/>
      <c r="Q97" s="14"/>
      <c r="R97" s="109"/>
    </row>
    <row r="98" spans="2:18" ht="15.6" x14ac:dyDescent="0.3">
      <c r="B98" s="1"/>
      <c r="C98" s="109"/>
      <c r="D98" s="109"/>
      <c r="E98" s="136"/>
      <c r="F98" s="109"/>
      <c r="G98" s="154"/>
      <c r="H98" s="109"/>
      <c r="I98" s="154"/>
      <c r="J98" s="109"/>
      <c r="K98" s="154"/>
      <c r="L98" s="109"/>
      <c r="M98" s="154"/>
      <c r="N98" s="136"/>
      <c r="O98" s="136"/>
      <c r="P98" s="14"/>
      <c r="Q98" s="14"/>
      <c r="R98" s="109"/>
    </row>
    <row r="99" spans="2:18" ht="15.6" x14ac:dyDescent="0.3">
      <c r="B99" s="1"/>
      <c r="C99" s="109"/>
      <c r="D99" s="109"/>
      <c r="E99" s="136"/>
      <c r="F99" s="109"/>
      <c r="G99" s="154"/>
      <c r="H99" s="109"/>
      <c r="I99" s="154"/>
      <c r="J99" s="109"/>
      <c r="K99" s="154"/>
      <c r="L99" s="109"/>
      <c r="M99" s="154"/>
      <c r="N99" s="136"/>
      <c r="O99" s="136"/>
      <c r="P99" s="14"/>
      <c r="Q99" s="14"/>
      <c r="R99" s="109"/>
    </row>
    <row r="100" spans="2:18" ht="15.6" x14ac:dyDescent="0.3">
      <c r="B100" s="1"/>
      <c r="C100" s="109"/>
      <c r="D100" s="109"/>
      <c r="E100" s="136"/>
      <c r="F100" s="109"/>
      <c r="G100" s="154"/>
      <c r="H100" s="109"/>
      <c r="I100" s="154"/>
      <c r="J100" s="109"/>
      <c r="K100" s="154"/>
      <c r="L100" s="109"/>
      <c r="M100" s="154"/>
      <c r="N100" s="136"/>
      <c r="O100" s="136"/>
      <c r="P100" s="14"/>
      <c r="Q100" s="14"/>
      <c r="R100" s="109"/>
    </row>
    <row r="101" spans="2:18" ht="15.6" x14ac:dyDescent="0.3">
      <c r="B101" s="1"/>
      <c r="C101" s="109"/>
      <c r="D101" s="109"/>
      <c r="E101" s="136"/>
      <c r="F101" s="109"/>
      <c r="G101" s="154"/>
      <c r="H101" s="109"/>
      <c r="I101" s="154"/>
      <c r="J101" s="109"/>
      <c r="K101" s="154"/>
      <c r="L101" s="109"/>
      <c r="M101" s="154"/>
      <c r="N101" s="136"/>
      <c r="O101" s="136"/>
      <c r="P101" s="14"/>
      <c r="Q101" s="14"/>
      <c r="R101" s="109"/>
    </row>
    <row r="102" spans="2:18" ht="15.6" x14ac:dyDescent="0.3">
      <c r="B102" s="1"/>
      <c r="C102" s="109"/>
      <c r="D102" s="109"/>
      <c r="E102" s="136"/>
      <c r="F102" s="109"/>
      <c r="G102" s="154"/>
      <c r="H102" s="109"/>
      <c r="I102" s="154"/>
      <c r="J102" s="109"/>
      <c r="K102" s="154"/>
      <c r="L102" s="109"/>
      <c r="M102" s="154"/>
      <c r="N102" s="136"/>
      <c r="O102" s="136"/>
      <c r="P102" s="14"/>
      <c r="Q102" s="14"/>
      <c r="R102" s="109"/>
    </row>
    <row r="103" spans="2:18" ht="15.6" x14ac:dyDescent="0.3">
      <c r="B103" s="1"/>
      <c r="C103" s="109"/>
      <c r="D103" s="109"/>
      <c r="E103" s="136"/>
      <c r="F103" s="109"/>
      <c r="G103" s="154"/>
      <c r="H103" s="109"/>
      <c r="I103" s="154"/>
      <c r="J103" s="109"/>
      <c r="K103" s="154"/>
      <c r="L103" s="109"/>
      <c r="M103" s="154"/>
      <c r="N103" s="136"/>
      <c r="O103" s="136"/>
      <c r="P103" s="14"/>
      <c r="Q103" s="14"/>
      <c r="R103" s="109"/>
    </row>
    <row r="104" spans="2:18" ht="15.6" x14ac:dyDescent="0.3">
      <c r="B104" s="1"/>
      <c r="C104" s="109"/>
      <c r="D104" s="109"/>
      <c r="E104" s="136"/>
      <c r="F104" s="109"/>
      <c r="G104" s="154"/>
      <c r="H104" s="109"/>
      <c r="I104" s="154"/>
      <c r="J104" s="109"/>
      <c r="K104" s="154"/>
      <c r="L104" s="109"/>
      <c r="M104" s="154"/>
      <c r="N104" s="136"/>
      <c r="O104" s="136"/>
      <c r="P104" s="14"/>
      <c r="Q104" s="14"/>
      <c r="R104" s="109"/>
    </row>
    <row r="105" spans="2:18" ht="15.6" x14ac:dyDescent="0.3">
      <c r="B105" s="1"/>
      <c r="C105" s="109"/>
      <c r="D105" s="109"/>
      <c r="E105" s="136"/>
      <c r="F105" s="109"/>
      <c r="G105" s="154"/>
      <c r="H105" s="109"/>
      <c r="I105" s="154"/>
      <c r="J105" s="109"/>
      <c r="K105" s="154"/>
      <c r="L105" s="109"/>
      <c r="M105" s="154"/>
      <c r="N105" s="136"/>
      <c r="O105" s="136"/>
      <c r="P105" s="14"/>
      <c r="Q105" s="14"/>
      <c r="R105" s="109"/>
    </row>
    <row r="106" spans="2:18" ht="15.6" x14ac:dyDescent="0.3">
      <c r="B106" s="1"/>
      <c r="C106" s="109"/>
      <c r="D106" s="109"/>
      <c r="E106" s="136"/>
      <c r="F106" s="109"/>
      <c r="G106" s="154"/>
      <c r="H106" s="109"/>
      <c r="I106" s="154"/>
      <c r="J106" s="109"/>
      <c r="K106" s="154"/>
      <c r="L106" s="109"/>
      <c r="M106" s="154"/>
      <c r="N106" s="136"/>
      <c r="O106" s="136"/>
      <c r="P106" s="14"/>
      <c r="Q106" s="14"/>
      <c r="R106" s="109"/>
    </row>
    <row r="107" spans="2:18" ht="15.6" x14ac:dyDescent="0.3">
      <c r="B107" s="1"/>
      <c r="C107" s="109"/>
      <c r="D107" s="109"/>
      <c r="E107" s="136"/>
      <c r="F107" s="109"/>
      <c r="G107" s="154"/>
      <c r="H107" s="109"/>
      <c r="I107" s="154"/>
      <c r="J107" s="109"/>
      <c r="K107" s="154"/>
      <c r="L107" s="109"/>
      <c r="M107" s="154"/>
      <c r="N107" s="136"/>
      <c r="O107" s="136"/>
      <c r="P107" s="14"/>
      <c r="Q107" s="14"/>
      <c r="R107" s="109"/>
    </row>
    <row r="108" spans="2:18" ht="15.6" x14ac:dyDescent="0.3">
      <c r="B108" s="1"/>
      <c r="C108" s="109"/>
      <c r="D108" s="109"/>
      <c r="E108" s="136"/>
      <c r="F108" s="109"/>
      <c r="G108" s="154"/>
      <c r="H108" s="109"/>
      <c r="I108" s="154"/>
      <c r="J108" s="109"/>
      <c r="K108" s="154"/>
      <c r="L108" s="109"/>
      <c r="M108" s="154"/>
      <c r="N108" s="136"/>
      <c r="O108" s="136"/>
      <c r="P108" s="14"/>
      <c r="Q108" s="14"/>
      <c r="R108" s="109"/>
    </row>
    <row r="109" spans="2:18" ht="15.6" x14ac:dyDescent="0.3">
      <c r="B109" s="1"/>
      <c r="C109" s="109"/>
      <c r="D109" s="109"/>
      <c r="E109" s="136"/>
      <c r="F109" s="109"/>
      <c r="G109" s="154"/>
      <c r="H109" s="109"/>
      <c r="I109" s="154"/>
      <c r="J109" s="109"/>
      <c r="K109" s="154"/>
      <c r="L109" s="109"/>
      <c r="M109" s="154"/>
      <c r="N109" s="136"/>
      <c r="O109" s="136"/>
      <c r="P109" s="14"/>
      <c r="Q109" s="14"/>
      <c r="R109" s="109"/>
    </row>
    <row r="110" spans="2:18" ht="15.6" x14ac:dyDescent="0.3">
      <c r="B110" s="1"/>
      <c r="C110" s="109"/>
      <c r="D110" s="109"/>
      <c r="E110" s="136"/>
      <c r="F110" s="109"/>
      <c r="G110" s="154"/>
      <c r="H110" s="109"/>
      <c r="I110" s="154"/>
      <c r="J110" s="109"/>
      <c r="K110" s="154"/>
      <c r="L110" s="109"/>
      <c r="M110" s="154"/>
      <c r="N110" s="136"/>
      <c r="O110" s="136"/>
      <c r="P110" s="14"/>
      <c r="Q110" s="14"/>
      <c r="R110" s="109"/>
    </row>
    <row r="111" spans="2:18" ht="15.6" x14ac:dyDescent="0.3">
      <c r="B111" s="1"/>
      <c r="C111" s="109"/>
      <c r="D111" s="109"/>
      <c r="E111" s="136"/>
      <c r="F111" s="109"/>
      <c r="G111" s="154"/>
      <c r="H111" s="109"/>
      <c r="I111" s="154"/>
      <c r="J111" s="109"/>
      <c r="K111" s="154"/>
      <c r="L111" s="109"/>
      <c r="M111" s="154"/>
      <c r="N111" s="136"/>
      <c r="O111" s="136"/>
      <c r="P111" s="14"/>
      <c r="Q111" s="14"/>
      <c r="R111" s="109"/>
    </row>
    <row r="112" spans="2:18" ht="15.6" x14ac:dyDescent="0.3">
      <c r="B112" s="1"/>
      <c r="C112" s="109"/>
      <c r="D112" s="109"/>
      <c r="E112" s="136"/>
      <c r="F112" s="109"/>
      <c r="G112" s="154"/>
      <c r="H112" s="109"/>
      <c r="I112" s="154"/>
      <c r="J112" s="109"/>
      <c r="K112" s="154"/>
      <c r="L112" s="109"/>
      <c r="M112" s="154"/>
      <c r="N112" s="136"/>
      <c r="O112" s="136"/>
      <c r="P112" s="14"/>
      <c r="Q112" s="14"/>
      <c r="R112" s="109"/>
    </row>
    <row r="113" spans="2:18" ht="15.6" x14ac:dyDescent="0.3">
      <c r="B113" s="1"/>
      <c r="C113" s="109"/>
      <c r="D113" s="109"/>
      <c r="E113" s="136"/>
      <c r="F113" s="109"/>
      <c r="G113" s="154"/>
      <c r="H113" s="109"/>
      <c r="I113" s="154"/>
      <c r="J113" s="109"/>
      <c r="K113" s="154"/>
      <c r="L113" s="109"/>
      <c r="M113" s="154"/>
      <c r="N113" s="136"/>
      <c r="O113" s="136"/>
      <c r="P113" s="14"/>
      <c r="Q113" s="14"/>
      <c r="R113" s="109"/>
    </row>
    <row r="114" spans="2:18" ht="15.6" x14ac:dyDescent="0.3">
      <c r="B114" s="1"/>
      <c r="C114" s="109"/>
      <c r="D114" s="109"/>
      <c r="E114" s="136"/>
      <c r="F114" s="109"/>
      <c r="G114" s="154"/>
      <c r="H114" s="109"/>
      <c r="I114" s="154"/>
      <c r="J114" s="109"/>
      <c r="K114" s="154"/>
      <c r="L114" s="109"/>
      <c r="M114" s="154"/>
      <c r="N114" s="136"/>
      <c r="O114" s="136"/>
      <c r="P114" s="14"/>
      <c r="Q114" s="14"/>
      <c r="R114" s="109"/>
    </row>
    <row r="115" spans="2:18" ht="15.6" x14ac:dyDescent="0.3">
      <c r="B115" s="1"/>
      <c r="C115" s="109"/>
      <c r="D115" s="109"/>
      <c r="E115" s="136"/>
      <c r="F115" s="109"/>
      <c r="G115" s="154"/>
      <c r="H115" s="109"/>
      <c r="I115" s="154"/>
      <c r="J115" s="109"/>
      <c r="K115" s="154"/>
      <c r="L115" s="109"/>
      <c r="M115" s="154"/>
      <c r="N115" s="136"/>
      <c r="O115" s="136"/>
      <c r="P115" s="14"/>
      <c r="Q115" s="14"/>
      <c r="R115" s="109"/>
    </row>
    <row r="116" spans="2:18" ht="15.6" x14ac:dyDescent="0.3">
      <c r="B116" s="1"/>
      <c r="C116" s="109"/>
      <c r="D116" s="109"/>
      <c r="E116" s="136"/>
      <c r="F116" s="109"/>
      <c r="G116" s="154"/>
      <c r="H116" s="109"/>
      <c r="I116" s="154"/>
      <c r="J116" s="109"/>
      <c r="K116" s="154"/>
      <c r="L116" s="109"/>
      <c r="M116" s="154"/>
      <c r="N116" s="136"/>
      <c r="O116" s="136"/>
      <c r="P116" s="14"/>
      <c r="Q116" s="14"/>
      <c r="R116" s="109"/>
    </row>
    <row r="117" spans="2:18" ht="15.6" x14ac:dyDescent="0.3">
      <c r="B117" s="1"/>
      <c r="C117" s="109"/>
      <c r="D117" s="109"/>
      <c r="E117" s="136"/>
      <c r="F117" s="109"/>
      <c r="G117" s="154"/>
      <c r="H117" s="109"/>
      <c r="I117" s="154"/>
      <c r="J117" s="109"/>
      <c r="K117" s="154"/>
      <c r="L117" s="109"/>
      <c r="M117" s="154"/>
      <c r="N117" s="136"/>
      <c r="O117" s="136"/>
      <c r="P117" s="14"/>
      <c r="Q117" s="14"/>
      <c r="R117" s="109"/>
    </row>
    <row r="118" spans="2:18" ht="15.6" x14ac:dyDescent="0.3">
      <c r="B118" s="1"/>
      <c r="C118" s="109"/>
      <c r="D118" s="109"/>
      <c r="E118" s="136"/>
      <c r="F118" s="109"/>
      <c r="G118" s="154"/>
      <c r="H118" s="109"/>
      <c r="I118" s="154"/>
      <c r="J118" s="109"/>
      <c r="K118" s="154"/>
      <c r="L118" s="109"/>
      <c r="M118" s="154"/>
      <c r="N118" s="136"/>
      <c r="O118" s="136"/>
      <c r="P118" s="14"/>
      <c r="Q118" s="14"/>
      <c r="R118" s="109"/>
    </row>
    <row r="119" spans="2:18" ht="15.6" x14ac:dyDescent="0.3">
      <c r="B119" s="1"/>
      <c r="C119" s="109"/>
      <c r="D119" s="109"/>
      <c r="E119" s="136"/>
      <c r="F119" s="109"/>
      <c r="G119" s="154"/>
      <c r="H119" s="109"/>
      <c r="I119" s="154"/>
      <c r="J119" s="109"/>
      <c r="K119" s="154"/>
      <c r="L119" s="109"/>
      <c r="M119" s="154"/>
      <c r="N119" s="136"/>
      <c r="O119" s="136"/>
      <c r="P119" s="14"/>
      <c r="Q119" s="14"/>
      <c r="R119" s="109"/>
    </row>
    <row r="120" spans="2:18" ht="15.6" x14ac:dyDescent="0.3">
      <c r="B120" s="1"/>
      <c r="C120" s="109"/>
      <c r="D120" s="109"/>
      <c r="E120" s="136"/>
      <c r="F120" s="109"/>
      <c r="G120" s="154"/>
      <c r="H120" s="109"/>
      <c r="I120" s="154"/>
      <c r="J120" s="109"/>
      <c r="K120" s="154"/>
      <c r="L120" s="109"/>
      <c r="M120" s="154"/>
      <c r="N120" s="136"/>
      <c r="O120" s="136"/>
      <c r="P120" s="14"/>
      <c r="Q120" s="14"/>
      <c r="R120" s="109"/>
    </row>
    <row r="121" spans="2:18" ht="15.6" x14ac:dyDescent="0.3">
      <c r="B121" s="1"/>
      <c r="C121" s="109"/>
      <c r="D121" s="109"/>
      <c r="E121" s="136"/>
      <c r="F121" s="109"/>
      <c r="G121" s="154"/>
      <c r="H121" s="109"/>
      <c r="I121" s="154"/>
      <c r="J121" s="109"/>
      <c r="K121" s="154"/>
      <c r="L121" s="109"/>
      <c r="M121" s="154"/>
      <c r="N121" s="136"/>
      <c r="O121" s="136"/>
      <c r="P121" s="14"/>
      <c r="Q121" s="14"/>
      <c r="R121" s="109"/>
    </row>
    <row r="122" spans="2:18" ht="15.6" x14ac:dyDescent="0.3">
      <c r="B122" s="1"/>
      <c r="C122" s="109"/>
      <c r="D122" s="109"/>
      <c r="E122" s="136"/>
      <c r="F122" s="109"/>
      <c r="G122" s="154"/>
      <c r="H122" s="109"/>
      <c r="I122" s="154"/>
      <c r="J122" s="109"/>
      <c r="K122" s="154"/>
      <c r="L122" s="109"/>
      <c r="M122" s="154"/>
      <c r="N122" s="136"/>
      <c r="O122" s="136"/>
      <c r="P122" s="14"/>
      <c r="Q122" s="14"/>
      <c r="R122" s="109"/>
    </row>
    <row r="123" spans="2:18" ht="15.6" x14ac:dyDescent="0.3">
      <c r="B123" s="1"/>
      <c r="C123" s="109"/>
      <c r="D123" s="109"/>
      <c r="E123" s="136"/>
      <c r="F123" s="109"/>
      <c r="G123" s="154"/>
      <c r="H123" s="109"/>
      <c r="I123" s="154"/>
      <c r="J123" s="109"/>
      <c r="K123" s="154"/>
      <c r="L123" s="109"/>
      <c r="M123" s="154"/>
      <c r="N123" s="136"/>
      <c r="O123" s="136"/>
      <c r="P123" s="14"/>
      <c r="Q123" s="14"/>
      <c r="R123" s="109"/>
    </row>
    <row r="124" spans="2:18" ht="15.6" x14ac:dyDescent="0.3">
      <c r="B124" s="1"/>
      <c r="C124" s="109"/>
      <c r="D124" s="109"/>
      <c r="E124" s="136"/>
      <c r="F124" s="109"/>
      <c r="G124" s="154"/>
      <c r="H124" s="109"/>
      <c r="I124" s="154"/>
      <c r="J124" s="109"/>
      <c r="K124" s="154"/>
      <c r="L124" s="109"/>
      <c r="M124" s="154"/>
      <c r="N124" s="136"/>
      <c r="O124" s="136"/>
      <c r="P124" s="14"/>
      <c r="Q124" s="14"/>
      <c r="R124" s="109"/>
    </row>
    <row r="125" spans="2:18" ht="15.6" x14ac:dyDescent="0.3">
      <c r="B125" s="1"/>
      <c r="C125" s="109"/>
      <c r="D125" s="109"/>
      <c r="E125" s="136"/>
      <c r="F125" s="109"/>
      <c r="G125" s="154"/>
      <c r="H125" s="109"/>
      <c r="I125" s="154"/>
      <c r="J125" s="109"/>
      <c r="K125" s="154"/>
      <c r="L125" s="109"/>
      <c r="M125" s="154"/>
      <c r="N125" s="136"/>
      <c r="O125" s="136"/>
      <c r="P125" s="14"/>
      <c r="Q125" s="14"/>
      <c r="R125" s="109"/>
    </row>
    <row r="126" spans="2:18" ht="15.6" x14ac:dyDescent="0.3">
      <c r="B126" s="1"/>
      <c r="C126" s="109"/>
      <c r="D126" s="109"/>
      <c r="E126" s="136"/>
      <c r="F126" s="109"/>
      <c r="G126" s="154"/>
      <c r="H126" s="109"/>
      <c r="I126" s="154"/>
      <c r="J126" s="109"/>
      <c r="K126" s="154"/>
      <c r="L126" s="109"/>
      <c r="M126" s="154"/>
      <c r="N126" s="136"/>
      <c r="O126" s="136"/>
      <c r="P126" s="14"/>
      <c r="Q126" s="14"/>
      <c r="R126" s="109"/>
    </row>
    <row r="127" spans="2:18" ht="15.6" x14ac:dyDescent="0.3">
      <c r="B127" s="1"/>
      <c r="C127" s="109"/>
      <c r="D127" s="109"/>
      <c r="E127" s="136"/>
      <c r="F127" s="109"/>
      <c r="G127" s="154"/>
      <c r="H127" s="109"/>
      <c r="I127" s="154"/>
      <c r="J127" s="109"/>
      <c r="K127" s="154"/>
      <c r="L127" s="109"/>
      <c r="M127" s="154"/>
      <c r="N127" s="136"/>
      <c r="O127" s="136"/>
      <c r="P127" s="14"/>
      <c r="Q127" s="14"/>
      <c r="R127" s="109"/>
    </row>
    <row r="128" spans="2:18" ht="15.6" x14ac:dyDescent="0.3">
      <c r="B128" s="1"/>
      <c r="C128" s="109"/>
      <c r="D128" s="109"/>
      <c r="E128" s="136"/>
      <c r="F128" s="109"/>
      <c r="G128" s="154"/>
      <c r="H128" s="109"/>
      <c r="I128" s="154"/>
      <c r="J128" s="109"/>
      <c r="K128" s="154"/>
      <c r="L128" s="109"/>
      <c r="M128" s="154"/>
      <c r="N128" s="136"/>
      <c r="O128" s="136"/>
      <c r="P128" s="14"/>
      <c r="Q128" s="14"/>
      <c r="R128" s="109"/>
    </row>
    <row r="129" spans="2:18" ht="15.6" x14ac:dyDescent="0.3">
      <c r="B129" s="1"/>
      <c r="C129" s="109"/>
      <c r="D129" s="109"/>
      <c r="E129" s="136"/>
      <c r="F129" s="109"/>
      <c r="G129" s="154"/>
      <c r="H129" s="109"/>
      <c r="I129" s="154"/>
      <c r="J129" s="109"/>
      <c r="K129" s="154"/>
      <c r="L129" s="109"/>
      <c r="M129" s="154"/>
      <c r="N129" s="136"/>
      <c r="O129" s="136"/>
      <c r="P129" s="14"/>
      <c r="Q129" s="14"/>
      <c r="R129" s="109"/>
    </row>
    <row r="130" spans="2:18" ht="15.6" x14ac:dyDescent="0.3">
      <c r="B130" s="1"/>
      <c r="C130" s="109"/>
      <c r="D130" s="109"/>
      <c r="E130" s="136"/>
      <c r="F130" s="109"/>
      <c r="G130" s="154"/>
      <c r="H130" s="109"/>
      <c r="I130" s="154"/>
      <c r="J130" s="109"/>
      <c r="K130" s="154"/>
      <c r="L130" s="109"/>
      <c r="M130" s="154"/>
      <c r="N130" s="136"/>
      <c r="O130" s="136"/>
      <c r="P130" s="14"/>
      <c r="Q130" s="14"/>
      <c r="R130" s="109"/>
    </row>
    <row r="131" spans="2:18" ht="15.6" x14ac:dyDescent="0.3">
      <c r="B131" s="1"/>
      <c r="C131" s="109"/>
      <c r="D131" s="109"/>
      <c r="E131" s="136"/>
      <c r="F131" s="109"/>
      <c r="G131" s="154"/>
      <c r="H131" s="109"/>
      <c r="I131" s="154"/>
      <c r="J131" s="109"/>
      <c r="K131" s="154"/>
      <c r="L131" s="109"/>
      <c r="M131" s="154"/>
      <c r="N131" s="136"/>
      <c r="O131" s="136"/>
      <c r="P131" s="14"/>
      <c r="Q131" s="14"/>
      <c r="R131" s="109"/>
    </row>
    <row r="132" spans="2:18" ht="15.6" x14ac:dyDescent="0.3">
      <c r="B132" s="1"/>
      <c r="C132" s="109"/>
      <c r="D132" s="109"/>
      <c r="E132" s="136"/>
      <c r="F132" s="109"/>
      <c r="G132" s="154"/>
      <c r="H132" s="109"/>
      <c r="I132" s="154"/>
      <c r="J132" s="109"/>
      <c r="K132" s="154"/>
      <c r="L132" s="109"/>
      <c r="M132" s="154"/>
      <c r="N132" s="136"/>
      <c r="O132" s="136"/>
      <c r="P132" s="14"/>
      <c r="Q132" s="14"/>
      <c r="R132" s="109"/>
    </row>
    <row r="133" spans="2:18" ht="15.6" x14ac:dyDescent="0.3">
      <c r="B133" s="1"/>
      <c r="C133" s="109"/>
      <c r="D133" s="109"/>
      <c r="E133" s="136"/>
      <c r="F133" s="109"/>
      <c r="G133" s="154"/>
      <c r="H133" s="109"/>
      <c r="I133" s="154"/>
      <c r="J133" s="109"/>
      <c r="K133" s="154"/>
      <c r="L133" s="109"/>
      <c r="M133" s="154"/>
      <c r="N133" s="136"/>
      <c r="O133" s="136"/>
      <c r="P133" s="14"/>
      <c r="Q133" s="14"/>
      <c r="R133" s="109"/>
    </row>
    <row r="134" spans="2:18" ht="15.6" x14ac:dyDescent="0.3">
      <c r="B134" s="1"/>
      <c r="C134" s="109"/>
      <c r="D134" s="109"/>
      <c r="E134" s="136"/>
      <c r="F134" s="109"/>
      <c r="G134" s="154"/>
      <c r="H134" s="109"/>
      <c r="I134" s="154"/>
      <c r="J134" s="109"/>
      <c r="K134" s="154"/>
      <c r="L134" s="109"/>
      <c r="M134" s="154"/>
      <c r="N134" s="136"/>
      <c r="O134" s="136"/>
      <c r="P134" s="14"/>
      <c r="Q134" s="14"/>
      <c r="R134" s="109"/>
    </row>
    <row r="135" spans="2:18" ht="15.6" x14ac:dyDescent="0.3">
      <c r="B135" s="1"/>
      <c r="C135" s="109"/>
      <c r="D135" s="109"/>
      <c r="E135" s="136"/>
      <c r="F135" s="109"/>
      <c r="G135" s="154"/>
      <c r="H135" s="109"/>
      <c r="I135" s="154"/>
      <c r="J135" s="109"/>
      <c r="K135" s="154"/>
      <c r="L135" s="109"/>
      <c r="M135" s="154"/>
      <c r="N135" s="136"/>
      <c r="O135" s="136"/>
      <c r="P135" s="14"/>
      <c r="Q135" s="14"/>
      <c r="R135" s="109"/>
    </row>
    <row r="136" spans="2:18" ht="15.6" x14ac:dyDescent="0.3">
      <c r="B136" s="1"/>
      <c r="C136" s="109"/>
      <c r="D136" s="109"/>
      <c r="E136" s="136"/>
      <c r="F136" s="109"/>
      <c r="G136" s="154"/>
      <c r="H136" s="109"/>
      <c r="I136" s="154"/>
      <c r="J136" s="109"/>
      <c r="K136" s="154"/>
      <c r="L136" s="109"/>
      <c r="M136" s="154"/>
      <c r="N136" s="136"/>
      <c r="O136" s="136"/>
      <c r="P136" s="14"/>
      <c r="Q136" s="14"/>
      <c r="R136" s="109"/>
    </row>
    <row r="137" spans="2:18" ht="15.6" x14ac:dyDescent="0.3">
      <c r="B137" s="1"/>
      <c r="C137" s="109"/>
      <c r="D137" s="109"/>
      <c r="E137" s="136"/>
      <c r="F137" s="109"/>
      <c r="G137" s="154"/>
      <c r="H137" s="109"/>
      <c r="I137" s="154"/>
      <c r="J137" s="109"/>
      <c r="K137" s="154"/>
      <c r="L137" s="109"/>
      <c r="M137" s="154"/>
      <c r="N137" s="136"/>
      <c r="O137" s="136"/>
      <c r="P137" s="14"/>
      <c r="Q137" s="14"/>
      <c r="R137" s="109"/>
    </row>
    <row r="138" spans="2:18" ht="15.6" x14ac:dyDescent="0.3">
      <c r="B138" s="1"/>
      <c r="C138" s="109"/>
      <c r="D138" s="109"/>
      <c r="E138" s="136"/>
      <c r="F138" s="109"/>
      <c r="G138" s="154"/>
      <c r="H138" s="109"/>
      <c r="I138" s="154"/>
      <c r="J138" s="109"/>
      <c r="K138" s="154"/>
      <c r="L138" s="109"/>
      <c r="M138" s="154"/>
      <c r="N138" s="136"/>
      <c r="O138" s="136"/>
      <c r="P138" s="14"/>
      <c r="Q138" s="14"/>
      <c r="R138" s="109"/>
    </row>
    <row r="139" spans="2:18" ht="15.6" x14ac:dyDescent="0.3">
      <c r="B139" s="1"/>
      <c r="C139" s="109"/>
      <c r="D139" s="109"/>
      <c r="E139" s="136"/>
      <c r="F139" s="109"/>
      <c r="G139" s="154"/>
      <c r="H139" s="109"/>
      <c r="I139" s="154"/>
      <c r="J139" s="109"/>
      <c r="K139" s="154"/>
      <c r="L139" s="109"/>
      <c r="M139" s="154"/>
      <c r="N139" s="136"/>
      <c r="O139" s="136"/>
      <c r="P139" s="14"/>
      <c r="Q139" s="14"/>
      <c r="R139" s="109"/>
    </row>
    <row r="140" spans="2:18" ht="15.6" x14ac:dyDescent="0.3">
      <c r="B140" s="1"/>
      <c r="C140" s="109"/>
      <c r="D140" s="109"/>
      <c r="E140" s="136"/>
      <c r="F140" s="109"/>
      <c r="G140" s="154"/>
      <c r="H140" s="109"/>
      <c r="I140" s="154"/>
      <c r="J140" s="109"/>
      <c r="K140" s="154"/>
      <c r="L140" s="109"/>
      <c r="M140" s="154"/>
      <c r="N140" s="136"/>
      <c r="O140" s="136"/>
      <c r="P140" s="14"/>
      <c r="Q140" s="14"/>
      <c r="R140" s="109"/>
    </row>
    <row r="141" spans="2:18" ht="15.6" x14ac:dyDescent="0.3">
      <c r="B141" s="1"/>
      <c r="C141" s="109"/>
      <c r="D141" s="109"/>
      <c r="E141" s="136"/>
      <c r="F141" s="109"/>
      <c r="G141" s="154"/>
      <c r="H141" s="109"/>
      <c r="I141" s="154"/>
      <c r="J141" s="109"/>
      <c r="K141" s="154"/>
      <c r="L141" s="109"/>
      <c r="M141" s="154"/>
      <c r="N141" s="136"/>
      <c r="O141" s="136"/>
      <c r="P141" s="14"/>
      <c r="Q141" s="14"/>
      <c r="R141" s="109"/>
    </row>
    <row r="142" spans="2:18" ht="15.6" x14ac:dyDescent="0.3">
      <c r="B142" s="1"/>
      <c r="C142" s="109"/>
      <c r="D142" s="109"/>
      <c r="E142" s="136"/>
      <c r="F142" s="109"/>
      <c r="G142" s="154"/>
      <c r="H142" s="109"/>
      <c r="I142" s="154"/>
      <c r="J142" s="109"/>
      <c r="K142" s="154"/>
      <c r="L142" s="109"/>
      <c r="M142" s="154"/>
      <c r="N142" s="136"/>
      <c r="O142" s="136"/>
      <c r="P142" s="14"/>
      <c r="Q142" s="14"/>
      <c r="R142" s="109"/>
    </row>
    <row r="143" spans="2:18" ht="15.6" x14ac:dyDescent="0.3">
      <c r="B143" s="1"/>
      <c r="C143" s="109"/>
      <c r="D143" s="109"/>
      <c r="E143" s="136"/>
      <c r="F143" s="109"/>
      <c r="G143" s="154"/>
      <c r="H143" s="109"/>
      <c r="I143" s="154"/>
      <c r="J143" s="109"/>
      <c r="K143" s="154"/>
      <c r="L143" s="109"/>
      <c r="M143" s="154"/>
      <c r="N143" s="136"/>
      <c r="O143" s="136"/>
      <c r="P143" s="14"/>
      <c r="Q143" s="14"/>
      <c r="R143" s="109"/>
    </row>
    <row r="144" spans="2:18" ht="15.6" x14ac:dyDescent="0.3">
      <c r="B144" s="1"/>
      <c r="C144" s="109"/>
      <c r="D144" s="109"/>
      <c r="E144" s="136"/>
      <c r="F144" s="109"/>
      <c r="G144" s="154"/>
      <c r="H144" s="109"/>
      <c r="I144" s="154"/>
      <c r="J144" s="109"/>
      <c r="K144" s="154"/>
      <c r="L144" s="109"/>
      <c r="M144" s="154"/>
      <c r="N144" s="136"/>
      <c r="O144" s="136"/>
      <c r="P144" s="14"/>
      <c r="Q144" s="14"/>
      <c r="R144" s="109"/>
    </row>
    <row r="145" spans="2:18" ht="15.6" x14ac:dyDescent="0.3">
      <c r="B145" s="1"/>
      <c r="C145" s="109"/>
      <c r="D145" s="109"/>
      <c r="E145" s="136"/>
      <c r="F145" s="109"/>
      <c r="G145" s="154"/>
      <c r="H145" s="109"/>
      <c r="I145" s="154"/>
      <c r="J145" s="109"/>
      <c r="K145" s="154"/>
      <c r="L145" s="109"/>
      <c r="M145" s="154"/>
      <c r="N145" s="136"/>
      <c r="O145" s="136"/>
      <c r="P145" s="14"/>
      <c r="Q145" s="14"/>
      <c r="R145" s="109"/>
    </row>
    <row r="146" spans="2:18" ht="15.6" x14ac:dyDescent="0.3">
      <c r="B146" s="1"/>
      <c r="C146" s="109"/>
      <c r="D146" s="109"/>
      <c r="E146" s="136"/>
      <c r="F146" s="109"/>
      <c r="G146" s="154"/>
      <c r="H146" s="109"/>
      <c r="I146" s="154"/>
      <c r="J146" s="109"/>
      <c r="K146" s="154"/>
      <c r="L146" s="109"/>
      <c r="M146" s="154"/>
      <c r="N146" s="136"/>
      <c r="O146" s="136"/>
      <c r="P146" s="14"/>
      <c r="Q146" s="14"/>
      <c r="R146" s="109"/>
    </row>
    <row r="147" spans="2:18" ht="15.6" x14ac:dyDescent="0.3">
      <c r="B147" s="1"/>
      <c r="C147" s="109"/>
      <c r="D147" s="109"/>
      <c r="E147" s="136"/>
      <c r="F147" s="109"/>
      <c r="G147" s="154"/>
      <c r="H147" s="109"/>
      <c r="I147" s="154"/>
      <c r="J147" s="109"/>
      <c r="K147" s="154"/>
      <c r="L147" s="109"/>
      <c r="M147" s="154"/>
      <c r="N147" s="136"/>
      <c r="O147" s="136"/>
      <c r="P147" s="14"/>
      <c r="Q147" s="14"/>
      <c r="R147" s="109"/>
    </row>
    <row r="148" spans="2:18" ht="15.6" x14ac:dyDescent="0.3">
      <c r="B148" s="1"/>
      <c r="C148" s="109"/>
      <c r="D148" s="109"/>
      <c r="E148" s="136"/>
      <c r="F148" s="109"/>
      <c r="G148" s="154"/>
      <c r="H148" s="109"/>
      <c r="I148" s="154"/>
      <c r="J148" s="109"/>
      <c r="K148" s="154"/>
      <c r="L148" s="109"/>
      <c r="M148" s="154"/>
      <c r="N148" s="136"/>
      <c r="O148" s="136"/>
      <c r="P148" s="14"/>
      <c r="Q148" s="14"/>
      <c r="R148" s="109"/>
    </row>
    <row r="149" spans="2:18" ht="15.6" x14ac:dyDescent="0.3">
      <c r="B149" s="1"/>
      <c r="C149" s="109"/>
      <c r="D149" s="109"/>
      <c r="E149" s="136"/>
      <c r="F149" s="109"/>
      <c r="G149" s="154"/>
      <c r="H149" s="109"/>
      <c r="I149" s="154"/>
      <c r="J149" s="109"/>
      <c r="K149" s="154"/>
      <c r="L149" s="109"/>
      <c r="M149" s="154"/>
      <c r="N149" s="136"/>
      <c r="O149" s="136"/>
      <c r="P149" s="14"/>
      <c r="Q149" s="14"/>
      <c r="R149" s="109"/>
    </row>
    <row r="150" spans="2:18" ht="15.6" x14ac:dyDescent="0.3">
      <c r="B150" s="1"/>
      <c r="C150" s="109"/>
      <c r="D150" s="109"/>
      <c r="E150" s="136"/>
      <c r="F150" s="109"/>
      <c r="G150" s="154"/>
      <c r="H150" s="109"/>
      <c r="I150" s="154"/>
      <c r="J150" s="109"/>
      <c r="K150" s="154"/>
      <c r="L150" s="109"/>
      <c r="M150" s="154"/>
      <c r="N150" s="136"/>
      <c r="O150" s="136"/>
      <c r="P150" s="14"/>
      <c r="Q150" s="14"/>
      <c r="R150" s="109"/>
    </row>
    <row r="151" spans="2:18" ht="15.6" x14ac:dyDescent="0.3">
      <c r="B151" s="1"/>
      <c r="C151" s="109"/>
      <c r="D151" s="109"/>
      <c r="E151" s="136"/>
      <c r="F151" s="109"/>
      <c r="G151" s="154"/>
      <c r="H151" s="109"/>
      <c r="I151" s="154"/>
      <c r="J151" s="109"/>
      <c r="K151" s="154"/>
      <c r="L151" s="109"/>
      <c r="M151" s="154"/>
      <c r="N151" s="136"/>
      <c r="O151" s="136"/>
      <c r="P151" s="14"/>
      <c r="Q151" s="14"/>
      <c r="R151" s="109"/>
    </row>
    <row r="152" spans="2:18" ht="15.6" x14ac:dyDescent="0.3">
      <c r="B152" s="1"/>
      <c r="C152" s="109"/>
      <c r="D152" s="109"/>
      <c r="E152" s="136"/>
      <c r="F152" s="109"/>
      <c r="G152" s="154"/>
      <c r="H152" s="109"/>
      <c r="I152" s="154"/>
      <c r="J152" s="109"/>
      <c r="K152" s="154"/>
      <c r="L152" s="109"/>
      <c r="M152" s="154"/>
      <c r="N152" s="136"/>
      <c r="O152" s="136"/>
      <c r="P152" s="14"/>
      <c r="Q152" s="14"/>
      <c r="R152" s="109"/>
    </row>
    <row r="153" spans="2:18" ht="15.6" x14ac:dyDescent="0.3">
      <c r="B153" s="1"/>
      <c r="C153" s="109"/>
      <c r="D153" s="109"/>
      <c r="E153" s="136"/>
      <c r="F153" s="109"/>
      <c r="G153" s="154"/>
      <c r="H153" s="109"/>
      <c r="I153" s="154"/>
      <c r="J153" s="109"/>
      <c r="K153" s="154"/>
      <c r="L153" s="109"/>
      <c r="M153" s="154"/>
      <c r="N153" s="136"/>
      <c r="O153" s="136"/>
      <c r="P153" s="14"/>
      <c r="Q153" s="14"/>
      <c r="R153" s="109"/>
    </row>
    <row r="154" spans="2:18" ht="15.6" x14ac:dyDescent="0.3">
      <c r="B154" s="1"/>
      <c r="C154" s="109"/>
      <c r="D154" s="109"/>
      <c r="E154" s="136"/>
      <c r="F154" s="109"/>
      <c r="G154" s="154"/>
      <c r="H154" s="109"/>
      <c r="I154" s="154"/>
      <c r="J154" s="109"/>
      <c r="K154" s="154"/>
      <c r="L154" s="109"/>
      <c r="M154" s="154"/>
      <c r="N154" s="136"/>
      <c r="O154" s="136"/>
      <c r="P154" s="14"/>
      <c r="Q154" s="14"/>
      <c r="R154" s="109"/>
    </row>
    <row r="155" spans="2:18" ht="15.6" x14ac:dyDescent="0.3">
      <c r="B155" s="1"/>
      <c r="C155" s="109"/>
      <c r="D155" s="109"/>
      <c r="E155" s="136"/>
      <c r="F155" s="109"/>
      <c r="G155" s="154"/>
      <c r="H155" s="109"/>
      <c r="I155" s="154"/>
      <c r="J155" s="109"/>
      <c r="K155" s="154"/>
      <c r="L155" s="109"/>
      <c r="M155" s="154"/>
      <c r="N155" s="136"/>
      <c r="O155" s="136"/>
      <c r="P155" s="14"/>
      <c r="Q155" s="14"/>
      <c r="R155" s="109"/>
    </row>
    <row r="156" spans="2:18" ht="15.6" x14ac:dyDescent="0.3">
      <c r="B156" s="1"/>
      <c r="C156" s="109"/>
      <c r="D156" s="109"/>
      <c r="E156" s="136"/>
      <c r="F156" s="109"/>
      <c r="G156" s="154"/>
      <c r="H156" s="109"/>
      <c r="I156" s="154"/>
      <c r="J156" s="109"/>
      <c r="K156" s="154"/>
      <c r="L156" s="109"/>
      <c r="M156" s="154"/>
      <c r="N156" s="136"/>
      <c r="O156" s="136"/>
      <c r="P156" s="14"/>
      <c r="Q156" s="14"/>
      <c r="R156" s="109"/>
    </row>
    <row r="157" spans="2:18" ht="15.6" x14ac:dyDescent="0.3">
      <c r="B157" s="1"/>
      <c r="C157" s="109"/>
      <c r="D157" s="109"/>
      <c r="E157" s="136"/>
      <c r="F157" s="109"/>
      <c r="G157" s="154"/>
      <c r="H157" s="109"/>
      <c r="I157" s="154"/>
      <c r="J157" s="109"/>
      <c r="K157" s="154"/>
      <c r="L157" s="109"/>
      <c r="M157" s="154"/>
      <c r="N157" s="136"/>
      <c r="O157" s="136"/>
      <c r="P157" s="14"/>
      <c r="Q157" s="14"/>
      <c r="R157" s="109"/>
    </row>
    <row r="158" spans="2:18" ht="15.6" x14ac:dyDescent="0.3">
      <c r="B158" s="1"/>
      <c r="C158" s="109"/>
      <c r="D158" s="109"/>
      <c r="E158" s="136"/>
      <c r="F158" s="109"/>
      <c r="G158" s="154"/>
      <c r="H158" s="109"/>
      <c r="I158" s="154"/>
      <c r="J158" s="109"/>
      <c r="K158" s="154"/>
      <c r="L158" s="109"/>
      <c r="M158" s="154"/>
      <c r="N158" s="136"/>
      <c r="O158" s="136"/>
      <c r="P158" s="14"/>
      <c r="Q158" s="14"/>
      <c r="R158" s="109"/>
    </row>
    <row r="159" spans="2:18" ht="15.6" x14ac:dyDescent="0.3">
      <c r="B159" s="1"/>
      <c r="C159" s="109"/>
      <c r="D159" s="109"/>
      <c r="E159" s="136"/>
      <c r="F159" s="109"/>
      <c r="G159" s="154"/>
      <c r="H159" s="109"/>
      <c r="I159" s="154"/>
      <c r="J159" s="109"/>
      <c r="K159" s="154"/>
      <c r="L159" s="109"/>
      <c r="M159" s="154"/>
      <c r="N159" s="136"/>
      <c r="O159" s="136"/>
      <c r="P159" s="14"/>
      <c r="Q159" s="14"/>
      <c r="R159" s="109"/>
    </row>
    <row r="160" spans="2:18" ht="15.6" x14ac:dyDescent="0.3">
      <c r="B160" s="1"/>
      <c r="C160" s="109"/>
      <c r="D160" s="109"/>
      <c r="E160" s="136"/>
      <c r="F160" s="109"/>
      <c r="G160" s="154"/>
      <c r="H160" s="109"/>
      <c r="I160" s="154"/>
      <c r="J160" s="109"/>
      <c r="K160" s="154"/>
      <c r="L160" s="109"/>
      <c r="M160" s="154"/>
      <c r="N160" s="136"/>
      <c r="O160" s="136"/>
      <c r="P160" s="14"/>
      <c r="Q160" s="14"/>
      <c r="R160" s="109"/>
    </row>
    <row r="161" spans="2:18" ht="15.6" x14ac:dyDescent="0.3">
      <c r="B161" s="1"/>
      <c r="C161" s="109"/>
      <c r="D161" s="109"/>
      <c r="E161" s="136"/>
      <c r="F161" s="109"/>
      <c r="G161" s="154"/>
      <c r="H161" s="109"/>
      <c r="I161" s="154"/>
      <c r="J161" s="109"/>
      <c r="K161" s="154"/>
      <c r="L161" s="109"/>
      <c r="M161" s="154"/>
      <c r="N161" s="136"/>
      <c r="O161" s="136"/>
      <c r="P161" s="14"/>
      <c r="Q161" s="14"/>
      <c r="R161" s="109"/>
    </row>
    <row r="162" spans="2:18" ht="15.6" x14ac:dyDescent="0.3">
      <c r="B162" s="1"/>
      <c r="C162" s="109"/>
      <c r="D162" s="109"/>
      <c r="E162" s="136"/>
      <c r="F162" s="109"/>
      <c r="G162" s="154"/>
      <c r="H162" s="109"/>
      <c r="I162" s="154"/>
      <c r="J162" s="109"/>
      <c r="K162" s="154"/>
      <c r="L162" s="109"/>
      <c r="M162" s="154"/>
      <c r="N162" s="136"/>
      <c r="O162" s="136"/>
      <c r="P162" s="14"/>
      <c r="Q162" s="14"/>
      <c r="R162" s="109"/>
    </row>
    <row r="163" spans="2:18" ht="15.6" x14ac:dyDescent="0.3">
      <c r="B163" s="1"/>
      <c r="C163" s="109"/>
      <c r="D163" s="109"/>
      <c r="E163" s="136"/>
      <c r="F163" s="109"/>
      <c r="G163" s="154"/>
      <c r="H163" s="109"/>
      <c r="I163" s="154"/>
      <c r="J163" s="109"/>
      <c r="K163" s="154"/>
      <c r="L163" s="109"/>
      <c r="M163" s="154"/>
      <c r="N163" s="136"/>
      <c r="O163" s="136"/>
      <c r="P163" s="14"/>
      <c r="Q163" s="14"/>
      <c r="R163" s="109"/>
    </row>
    <row r="164" spans="2:18" ht="15.6" x14ac:dyDescent="0.3">
      <c r="B164" s="1"/>
      <c r="C164" s="109"/>
      <c r="D164" s="109"/>
      <c r="E164" s="136"/>
      <c r="F164" s="109"/>
      <c r="G164" s="154"/>
      <c r="H164" s="109"/>
      <c r="I164" s="154"/>
      <c r="J164" s="109"/>
      <c r="K164" s="154"/>
      <c r="L164" s="109"/>
      <c r="M164" s="154"/>
      <c r="N164" s="136"/>
      <c r="O164" s="136"/>
      <c r="P164" s="14"/>
      <c r="Q164" s="14"/>
      <c r="R164" s="109"/>
    </row>
    <row r="165" spans="2:18" ht="15.6" x14ac:dyDescent="0.3">
      <c r="B165" s="1"/>
      <c r="C165" s="109"/>
      <c r="D165" s="109"/>
      <c r="E165" s="136"/>
      <c r="F165" s="109"/>
      <c r="G165" s="154"/>
      <c r="H165" s="109"/>
      <c r="I165" s="154"/>
      <c r="J165" s="109"/>
      <c r="K165" s="154"/>
      <c r="L165" s="109"/>
      <c r="M165" s="154"/>
      <c r="N165" s="136"/>
      <c r="O165" s="136"/>
      <c r="P165" s="14"/>
      <c r="Q165" s="14"/>
      <c r="R165" s="109"/>
    </row>
    <row r="166" spans="2:18" ht="15.6" x14ac:dyDescent="0.3">
      <c r="B166" s="1"/>
      <c r="C166" s="109"/>
      <c r="D166" s="109"/>
      <c r="E166" s="136"/>
      <c r="F166" s="109"/>
      <c r="G166" s="154"/>
      <c r="H166" s="109"/>
      <c r="I166" s="154"/>
      <c r="J166" s="109"/>
      <c r="K166" s="154"/>
      <c r="L166" s="109"/>
      <c r="M166" s="154"/>
      <c r="N166" s="136"/>
      <c r="O166" s="136"/>
      <c r="P166" s="14"/>
      <c r="Q166" s="14"/>
      <c r="R166" s="109"/>
    </row>
    <row r="167" spans="2:18" ht="15.6" x14ac:dyDescent="0.3">
      <c r="B167" s="1"/>
      <c r="C167" s="109"/>
      <c r="D167" s="109"/>
      <c r="E167" s="136"/>
      <c r="F167" s="109"/>
      <c r="G167" s="154"/>
      <c r="H167" s="109"/>
      <c r="I167" s="154"/>
      <c r="J167" s="109"/>
      <c r="K167" s="154"/>
      <c r="L167" s="109"/>
      <c r="M167" s="154"/>
      <c r="N167" s="136"/>
      <c r="O167" s="136"/>
      <c r="P167" s="14"/>
      <c r="Q167" s="14"/>
      <c r="R167" s="109"/>
    </row>
    <row r="168" spans="2:18" ht="15.6" x14ac:dyDescent="0.3">
      <c r="B168" s="1"/>
      <c r="C168" s="109"/>
      <c r="D168" s="109"/>
      <c r="E168" s="136"/>
      <c r="F168" s="109"/>
      <c r="G168" s="154"/>
      <c r="H168" s="109"/>
      <c r="I168" s="154"/>
      <c r="J168" s="109"/>
      <c r="K168" s="154"/>
      <c r="L168" s="109"/>
      <c r="M168" s="154"/>
      <c r="N168" s="136"/>
      <c r="O168" s="136"/>
      <c r="P168" s="14"/>
      <c r="Q168" s="14"/>
      <c r="R168" s="109"/>
    </row>
    <row r="169" spans="2:18" ht="15.6" x14ac:dyDescent="0.3">
      <c r="B169" s="1"/>
      <c r="C169" s="109"/>
      <c r="D169" s="109"/>
      <c r="E169" s="136"/>
      <c r="F169" s="109"/>
      <c r="G169" s="154"/>
      <c r="H169" s="109"/>
      <c r="I169" s="154"/>
      <c r="J169" s="109"/>
      <c r="K169" s="154"/>
      <c r="L169" s="109"/>
      <c r="M169" s="154"/>
      <c r="N169" s="136"/>
      <c r="O169" s="136"/>
      <c r="P169" s="14"/>
      <c r="Q169" s="14"/>
      <c r="R169" s="109"/>
    </row>
    <row r="170" spans="2:18" ht="15.6" x14ac:dyDescent="0.3">
      <c r="B170" s="1"/>
      <c r="C170" s="109"/>
      <c r="D170" s="109"/>
      <c r="E170" s="136"/>
      <c r="F170" s="109"/>
      <c r="G170" s="154"/>
      <c r="H170" s="109"/>
      <c r="I170" s="154"/>
      <c r="J170" s="109"/>
      <c r="K170" s="154"/>
      <c r="L170" s="109"/>
      <c r="M170" s="154"/>
      <c r="N170" s="136"/>
      <c r="O170" s="136"/>
      <c r="P170" s="14"/>
      <c r="Q170" s="14"/>
      <c r="R170" s="109"/>
    </row>
    <row r="171" spans="2:18" ht="15.6" x14ac:dyDescent="0.3">
      <c r="B171" s="1"/>
      <c r="C171" s="109"/>
      <c r="D171" s="109"/>
      <c r="E171" s="136"/>
      <c r="F171" s="109"/>
      <c r="G171" s="154"/>
      <c r="H171" s="109"/>
      <c r="I171" s="154"/>
      <c r="J171" s="109"/>
      <c r="K171" s="154"/>
      <c r="L171" s="109"/>
      <c r="M171" s="154"/>
      <c r="N171" s="136"/>
      <c r="O171" s="136"/>
      <c r="P171" s="14"/>
      <c r="Q171" s="14"/>
      <c r="R171" s="109"/>
    </row>
    <row r="172" spans="2:18" ht="15.6" x14ac:dyDescent="0.3">
      <c r="B172" s="1"/>
      <c r="C172" s="109"/>
      <c r="D172" s="109"/>
      <c r="E172" s="136"/>
      <c r="F172" s="109"/>
      <c r="G172" s="154"/>
      <c r="H172" s="109"/>
      <c r="I172" s="154"/>
      <c r="J172" s="109"/>
      <c r="K172" s="154"/>
      <c r="L172" s="109"/>
      <c r="M172" s="154"/>
      <c r="N172" s="136"/>
      <c r="O172" s="136"/>
      <c r="P172" s="14"/>
      <c r="Q172" s="14"/>
      <c r="R172" s="109"/>
    </row>
    <row r="173" spans="2:18" ht="15.6" x14ac:dyDescent="0.3">
      <c r="B173" s="1"/>
      <c r="C173" s="109"/>
      <c r="D173" s="109"/>
      <c r="E173" s="136"/>
      <c r="F173" s="109"/>
      <c r="G173" s="154"/>
      <c r="H173" s="109"/>
      <c r="I173" s="154"/>
      <c r="J173" s="109"/>
      <c r="K173" s="154"/>
      <c r="L173" s="109"/>
      <c r="M173" s="154"/>
      <c r="N173" s="136"/>
      <c r="O173" s="136"/>
      <c r="P173" s="14"/>
      <c r="Q173" s="14"/>
      <c r="R173" s="109"/>
    </row>
    <row r="174" spans="2:18" ht="15.6" x14ac:dyDescent="0.3">
      <c r="B174" s="1"/>
      <c r="C174" s="109"/>
      <c r="D174" s="109"/>
      <c r="E174" s="136"/>
      <c r="F174" s="109"/>
      <c r="G174" s="154"/>
      <c r="H174" s="109"/>
      <c r="I174" s="154"/>
      <c r="J174" s="109"/>
      <c r="K174" s="154"/>
      <c r="L174" s="109"/>
      <c r="M174" s="154"/>
      <c r="N174" s="136"/>
      <c r="O174" s="136"/>
      <c r="P174" s="14"/>
      <c r="Q174" s="14"/>
      <c r="R174" s="109"/>
    </row>
    <row r="175" spans="2:18" ht="15.6" x14ac:dyDescent="0.3">
      <c r="B175" s="1"/>
      <c r="C175" s="109"/>
      <c r="D175" s="109"/>
      <c r="E175" s="136"/>
      <c r="F175" s="109"/>
      <c r="G175" s="154"/>
      <c r="H175" s="109"/>
      <c r="I175" s="154"/>
      <c r="J175" s="109"/>
      <c r="K175" s="154"/>
      <c r="L175" s="109"/>
      <c r="M175" s="154"/>
      <c r="N175" s="136"/>
      <c r="O175" s="136"/>
      <c r="P175" s="14"/>
      <c r="Q175" s="14"/>
      <c r="R175" s="109"/>
    </row>
    <row r="176" spans="2:18" ht="15.6" x14ac:dyDescent="0.3">
      <c r="B176" s="1"/>
      <c r="C176" s="109"/>
      <c r="D176" s="109"/>
      <c r="E176" s="136"/>
      <c r="F176" s="109"/>
      <c r="G176" s="154"/>
      <c r="H176" s="109"/>
      <c r="I176" s="154"/>
      <c r="J176" s="109"/>
      <c r="K176" s="154"/>
      <c r="L176" s="109"/>
      <c r="M176" s="154"/>
      <c r="N176" s="136"/>
      <c r="O176" s="136"/>
      <c r="P176" s="14"/>
      <c r="Q176" s="14"/>
      <c r="R176" s="109"/>
    </row>
    <row r="177" spans="2:18" ht="15.6" x14ac:dyDescent="0.3">
      <c r="B177" s="1"/>
      <c r="C177" s="109"/>
      <c r="D177" s="109"/>
      <c r="E177" s="136"/>
      <c r="F177" s="109"/>
      <c r="G177" s="154"/>
      <c r="H177" s="109"/>
      <c r="I177" s="154"/>
      <c r="J177" s="109"/>
      <c r="K177" s="154"/>
      <c r="L177" s="109"/>
      <c r="M177" s="154"/>
      <c r="N177" s="136"/>
      <c r="O177" s="136"/>
      <c r="P177" s="14"/>
      <c r="Q177" s="14"/>
      <c r="R177" s="109"/>
    </row>
    <row r="178" spans="2:18" ht="15.6" x14ac:dyDescent="0.3">
      <c r="B178" s="1"/>
      <c r="C178" s="109"/>
      <c r="D178" s="109"/>
      <c r="E178" s="136"/>
      <c r="F178" s="109"/>
      <c r="G178" s="154"/>
      <c r="H178" s="109"/>
      <c r="I178" s="154"/>
      <c r="J178" s="109"/>
      <c r="K178" s="154"/>
      <c r="L178" s="109"/>
      <c r="M178" s="154"/>
      <c r="N178" s="136"/>
      <c r="O178" s="136"/>
      <c r="P178" s="14"/>
      <c r="Q178" s="14"/>
      <c r="R178" s="109"/>
    </row>
    <row r="179" spans="2:18" ht="15.6" x14ac:dyDescent="0.3">
      <c r="B179" s="1"/>
      <c r="C179" s="109"/>
      <c r="D179" s="109"/>
      <c r="E179" s="136"/>
      <c r="F179" s="109"/>
      <c r="G179" s="154"/>
      <c r="H179" s="109"/>
      <c r="I179" s="154"/>
      <c r="J179" s="109"/>
      <c r="K179" s="154"/>
      <c r="L179" s="109"/>
      <c r="M179" s="154"/>
      <c r="N179" s="136"/>
      <c r="O179" s="136"/>
      <c r="P179" s="14"/>
      <c r="Q179" s="14"/>
      <c r="R179" s="109"/>
    </row>
    <row r="180" spans="2:18" ht="15.6" x14ac:dyDescent="0.3">
      <c r="B180" s="1"/>
      <c r="C180" s="109"/>
      <c r="D180" s="109"/>
      <c r="E180" s="136"/>
      <c r="F180" s="109"/>
      <c r="G180" s="154"/>
      <c r="H180" s="109"/>
      <c r="I180" s="154"/>
      <c r="J180" s="109"/>
      <c r="K180" s="154"/>
      <c r="L180" s="109"/>
      <c r="M180" s="154"/>
      <c r="N180" s="136"/>
      <c r="O180" s="136"/>
      <c r="P180" s="14"/>
      <c r="Q180" s="14"/>
      <c r="R180" s="109"/>
    </row>
  </sheetData>
  <sheetProtection algorithmName="SHA-512" hashValue="wSgRmyCcELD6b1LP35iWqETYQDx2pyGZy+8s8PHsEYaK3IhKHum5h6FX5ZWffo5LaA5yItiBwv5qP1i28JaKbg==" saltValue="Qxp0YPFI8GTqlYTIdbw76g==" spinCount="100000" sheet="1" objects="1" scenarios="1" formatColumns="0"/>
  <mergeCells count="27">
    <mergeCell ref="P46:R50"/>
    <mergeCell ref="P53:R57"/>
    <mergeCell ref="N46:N50"/>
    <mergeCell ref="E46:E50"/>
    <mergeCell ref="N53:N57"/>
    <mergeCell ref="B64:R64"/>
    <mergeCell ref="P60:R62"/>
    <mergeCell ref="N60:N61"/>
    <mergeCell ref="E60:E61"/>
    <mergeCell ref="E53:E57"/>
    <mergeCell ref="P38:R43"/>
    <mergeCell ref="E38:E43"/>
    <mergeCell ref="N38:N43"/>
    <mergeCell ref="P29:R29"/>
    <mergeCell ref="E29:E35"/>
    <mergeCell ref="N29:N35"/>
    <mergeCell ref="B1:R1"/>
    <mergeCell ref="B2:R2"/>
    <mergeCell ref="R5:R6"/>
    <mergeCell ref="B5:O6"/>
    <mergeCell ref="N23:N26"/>
    <mergeCell ref="E23:E26"/>
    <mergeCell ref="E9:E12"/>
    <mergeCell ref="N9:N14"/>
    <mergeCell ref="E18:E20"/>
    <mergeCell ref="N18:N20"/>
    <mergeCell ref="P18:R18"/>
  </mergeCells>
  <conditionalFormatting sqref="C15">
    <cfRule type="cellIs" dxfId="1" priority="3" operator="greaterThan">
      <formula>$C$3</formula>
    </cfRule>
    <cfRule type="cellIs" dxfId="0" priority="4" operator="lessThanOrEqual">
      <formula>$C$3</formula>
    </cfRule>
  </conditionalFormatting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B1:R133"/>
  <sheetViews>
    <sheetView zoomScale="69" zoomScaleNormal="69" workbookViewId="0">
      <pane ySplit="4" topLeftCell="A70" activePane="bottomLeft" state="frozen"/>
      <selection pane="bottomLeft" activeCell="K14" sqref="K14"/>
    </sheetView>
  </sheetViews>
  <sheetFormatPr defaultRowHeight="14.4" x14ac:dyDescent="0.3"/>
  <cols>
    <col min="2" max="2" width="33.77734375" style="13" customWidth="1"/>
    <col min="3" max="3" width="34.21875" customWidth="1"/>
    <col min="4" max="4" width="59" customWidth="1"/>
    <col min="5" max="5" width="32.5546875" customWidth="1"/>
    <col min="6" max="6" width="10.21875" bestFit="1" customWidth="1"/>
    <col min="7" max="7" width="9.5546875" bestFit="1" customWidth="1"/>
    <col min="8" max="8" width="11.44140625" bestFit="1" customWidth="1"/>
  </cols>
  <sheetData>
    <row r="1" spans="2:18" ht="51.6" customHeight="1" x14ac:dyDescent="0.3">
      <c r="B1" s="331" t="s">
        <v>69</v>
      </c>
      <c r="C1" s="331"/>
      <c r="D1" s="331"/>
      <c r="E1" s="331"/>
      <c r="F1" s="331"/>
      <c r="G1" s="331"/>
      <c r="H1" s="33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 ht="12.6" customHeight="1" x14ac:dyDescent="0.3">
      <c r="B2" s="330" t="s">
        <v>70</v>
      </c>
      <c r="C2" s="330"/>
      <c r="D2" s="330"/>
      <c r="E2" s="330"/>
      <c r="F2" s="330"/>
      <c r="G2" s="330"/>
      <c r="H2" s="330"/>
    </row>
    <row r="4" spans="2:18" x14ac:dyDescent="0.3">
      <c r="B4" s="10" t="s">
        <v>71</v>
      </c>
      <c r="C4" s="10" t="s">
        <v>72</v>
      </c>
      <c r="D4" s="10" t="s">
        <v>73</v>
      </c>
      <c r="E4" s="10" t="s">
        <v>74</v>
      </c>
      <c r="F4" s="10" t="s">
        <v>75</v>
      </c>
      <c r="G4" s="10" t="s">
        <v>76</v>
      </c>
      <c r="H4" s="10" t="s">
        <v>77</v>
      </c>
    </row>
    <row r="5" spans="2:18" x14ac:dyDescent="0.3">
      <c r="B5" s="269" t="s">
        <v>146</v>
      </c>
      <c r="C5" s="270"/>
      <c r="D5" s="270"/>
      <c r="E5" s="271"/>
      <c r="F5" s="272"/>
      <c r="G5" s="273"/>
      <c r="H5" s="273"/>
    </row>
    <row r="6" spans="2:18" x14ac:dyDescent="0.3">
      <c r="C6" s="39" t="s">
        <v>24</v>
      </c>
      <c r="E6" s="11"/>
      <c r="F6" s="10"/>
      <c r="G6" s="12"/>
      <c r="H6" s="12">
        <f t="shared" ref="H6:H14" si="0">F6*G6</f>
        <v>0</v>
      </c>
    </row>
    <row r="7" spans="2:18" x14ac:dyDescent="0.3">
      <c r="C7" s="39" t="s">
        <v>25</v>
      </c>
      <c r="E7" s="11"/>
      <c r="F7" s="10"/>
      <c r="G7" s="12"/>
      <c r="H7" s="12">
        <f t="shared" si="0"/>
        <v>0</v>
      </c>
    </row>
    <row r="8" spans="2:18" x14ac:dyDescent="0.3">
      <c r="C8" s="39" t="s">
        <v>26</v>
      </c>
      <c r="D8" s="11"/>
      <c r="E8" s="11"/>
      <c r="F8" s="10"/>
      <c r="G8" s="12"/>
      <c r="H8" s="12">
        <f t="shared" si="0"/>
        <v>0</v>
      </c>
    </row>
    <row r="9" spans="2:18" x14ac:dyDescent="0.3">
      <c r="C9" s="39" t="s">
        <v>27</v>
      </c>
      <c r="D9" s="11"/>
      <c r="E9" s="11"/>
      <c r="F9" s="10"/>
      <c r="G9" s="12"/>
      <c r="H9" s="12">
        <f t="shared" si="0"/>
        <v>0</v>
      </c>
    </row>
    <row r="10" spans="2:18" x14ac:dyDescent="0.3">
      <c r="C10" s="39" t="s">
        <v>28</v>
      </c>
      <c r="D10" s="11"/>
      <c r="E10" s="11"/>
      <c r="F10" s="10"/>
      <c r="G10" s="12"/>
      <c r="H10" s="12">
        <f t="shared" si="0"/>
        <v>0</v>
      </c>
    </row>
    <row r="11" spans="2:18" x14ac:dyDescent="0.3">
      <c r="C11" s="39" t="s">
        <v>29</v>
      </c>
      <c r="D11" s="11"/>
      <c r="E11" s="11"/>
      <c r="F11" s="10"/>
      <c r="G11" s="12"/>
      <c r="H11" s="12">
        <f t="shared" si="0"/>
        <v>0</v>
      </c>
    </row>
    <row r="12" spans="2:18" x14ac:dyDescent="0.3">
      <c r="C12" s="39"/>
      <c r="D12" s="11"/>
      <c r="E12" s="11"/>
      <c r="F12" s="10"/>
      <c r="G12" s="12"/>
      <c r="H12" s="12"/>
    </row>
    <row r="13" spans="2:18" x14ac:dyDescent="0.3">
      <c r="C13" s="39"/>
      <c r="D13" s="11"/>
      <c r="E13" s="11"/>
      <c r="F13" s="10"/>
      <c r="G13" s="12"/>
      <c r="H13" s="12"/>
    </row>
    <row r="14" spans="2:18" x14ac:dyDescent="0.3">
      <c r="B14"/>
      <c r="C14" s="39"/>
      <c r="H14" s="12" t="s">
        <v>43</v>
      </c>
    </row>
    <row r="15" spans="2:18" x14ac:dyDescent="0.3">
      <c r="B15" s="270" t="s">
        <v>147</v>
      </c>
      <c r="C15" s="274"/>
      <c r="D15" s="270"/>
      <c r="E15" s="270"/>
      <c r="F15" s="270"/>
      <c r="G15" s="270"/>
      <c r="H15" s="270"/>
    </row>
    <row r="16" spans="2:18" x14ac:dyDescent="0.3">
      <c r="C16" s="39" t="s">
        <v>33</v>
      </c>
      <c r="E16" s="11"/>
      <c r="F16" s="10"/>
      <c r="G16" s="12"/>
      <c r="H16" s="12">
        <f t="shared" ref="H16:H21" si="1">F16*G16</f>
        <v>0</v>
      </c>
    </row>
    <row r="17" spans="2:8" x14ac:dyDescent="0.3">
      <c r="C17" s="39" t="s">
        <v>34</v>
      </c>
      <c r="E17" s="11"/>
      <c r="F17" s="10"/>
      <c r="G17" s="12"/>
      <c r="H17" s="12">
        <f t="shared" si="1"/>
        <v>0</v>
      </c>
    </row>
    <row r="18" spans="2:8" x14ac:dyDescent="0.3">
      <c r="C18" s="39" t="s">
        <v>29</v>
      </c>
      <c r="E18" s="11"/>
      <c r="F18" s="10"/>
      <c r="G18" s="12"/>
      <c r="H18" s="12">
        <f t="shared" si="1"/>
        <v>0</v>
      </c>
    </row>
    <row r="19" spans="2:8" x14ac:dyDescent="0.3">
      <c r="C19" s="39"/>
      <c r="D19" s="11"/>
      <c r="E19" s="11"/>
      <c r="F19" s="10"/>
      <c r="G19" s="12"/>
      <c r="H19" s="12"/>
    </row>
    <row r="20" spans="2:8" x14ac:dyDescent="0.3">
      <c r="C20" s="39"/>
      <c r="D20" s="11"/>
      <c r="E20" s="11"/>
      <c r="F20" s="10"/>
      <c r="G20" s="12"/>
      <c r="H20" s="12"/>
    </row>
    <row r="21" spans="2:8" x14ac:dyDescent="0.3">
      <c r="B21"/>
      <c r="H21" s="12"/>
    </row>
    <row r="22" spans="2:8" ht="15" thickBot="1" x14ac:dyDescent="0.35">
      <c r="B22" s="33" t="s">
        <v>78</v>
      </c>
      <c r="C22" s="34"/>
      <c r="D22" s="35"/>
      <c r="E22" s="35"/>
      <c r="F22" s="36"/>
      <c r="G22" s="36"/>
      <c r="H22" s="36"/>
    </row>
    <row r="23" spans="2:8" x14ac:dyDescent="0.3">
      <c r="C23" t="s">
        <v>79</v>
      </c>
      <c r="E23" s="11"/>
      <c r="F23" s="10"/>
      <c r="G23" s="12"/>
      <c r="H23" s="12">
        <f t="shared" ref="H23:H32" si="2">F23*G23</f>
        <v>0</v>
      </c>
    </row>
    <row r="24" spans="2:8" x14ac:dyDescent="0.3">
      <c r="C24" t="s">
        <v>80</v>
      </c>
      <c r="E24" s="11"/>
      <c r="F24" s="10"/>
      <c r="G24" s="12"/>
      <c r="H24" s="12">
        <f t="shared" si="2"/>
        <v>0</v>
      </c>
    </row>
    <row r="25" spans="2:8" x14ac:dyDescent="0.3">
      <c r="C25" t="s">
        <v>81</v>
      </c>
      <c r="E25" s="11"/>
      <c r="F25" s="10"/>
      <c r="G25" s="12"/>
      <c r="H25" s="12">
        <f t="shared" si="2"/>
        <v>0</v>
      </c>
    </row>
    <row r="26" spans="2:8" x14ac:dyDescent="0.3">
      <c r="C26" t="s">
        <v>82</v>
      </c>
      <c r="E26" s="11"/>
      <c r="F26" s="10"/>
      <c r="G26" s="12"/>
      <c r="H26" s="12">
        <f t="shared" si="2"/>
        <v>0</v>
      </c>
    </row>
    <row r="27" spans="2:8" x14ac:dyDescent="0.3">
      <c r="E27" s="11"/>
      <c r="F27" s="10"/>
      <c r="G27" s="12"/>
      <c r="H27" s="12"/>
    </row>
    <row r="28" spans="2:8" x14ac:dyDescent="0.3">
      <c r="E28" s="11"/>
      <c r="F28" s="10"/>
      <c r="G28" s="12"/>
      <c r="H28" s="12"/>
    </row>
    <row r="29" spans="2:8" x14ac:dyDescent="0.3">
      <c r="E29" s="11"/>
      <c r="F29" s="10"/>
      <c r="G29" s="12"/>
      <c r="H29" s="12"/>
    </row>
    <row r="30" spans="2:8" x14ac:dyDescent="0.3">
      <c r="C30" s="39"/>
      <c r="D30" s="11"/>
      <c r="E30" s="11"/>
      <c r="F30" s="10"/>
      <c r="G30" s="12"/>
      <c r="H30" s="12"/>
    </row>
    <row r="31" spans="2:8" x14ac:dyDescent="0.3">
      <c r="C31" s="39"/>
      <c r="D31" s="11"/>
      <c r="E31" s="11"/>
      <c r="F31" s="10"/>
      <c r="G31" s="12"/>
      <c r="H31" s="12"/>
    </row>
    <row r="32" spans="2:8" x14ac:dyDescent="0.3">
      <c r="B32"/>
      <c r="H32" s="12"/>
    </row>
    <row r="33" spans="2:8" x14ac:dyDescent="0.3">
      <c r="B33"/>
    </row>
    <row r="34" spans="2:8" ht="15" thickBot="1" x14ac:dyDescent="0.35">
      <c r="B34" s="33" t="s">
        <v>83</v>
      </c>
      <c r="C34" s="40"/>
      <c r="D34" s="35"/>
      <c r="E34" s="35"/>
      <c r="F34" s="36"/>
      <c r="G34" s="37"/>
      <c r="H34" s="37"/>
    </row>
    <row r="35" spans="2:8" x14ac:dyDescent="0.3">
      <c r="C35" t="s">
        <v>84</v>
      </c>
      <c r="E35" s="11"/>
      <c r="F35" s="10"/>
      <c r="G35" s="12"/>
      <c r="H35" s="12">
        <f t="shared" ref="H35:H44" si="3">F35*G35</f>
        <v>0</v>
      </c>
    </row>
    <row r="36" spans="2:8" x14ac:dyDescent="0.3">
      <c r="C36" t="s">
        <v>85</v>
      </c>
      <c r="E36" s="11"/>
      <c r="F36" s="10"/>
      <c r="G36" s="12"/>
      <c r="H36" s="12">
        <f t="shared" si="3"/>
        <v>0</v>
      </c>
    </row>
    <row r="37" spans="2:8" x14ac:dyDescent="0.3">
      <c r="C37" t="s">
        <v>86</v>
      </c>
      <c r="E37" s="11"/>
      <c r="F37" s="10"/>
      <c r="G37" s="12"/>
      <c r="H37" s="12">
        <f t="shared" si="3"/>
        <v>0</v>
      </c>
    </row>
    <row r="38" spans="2:8" x14ac:dyDescent="0.3">
      <c r="H38" s="12"/>
    </row>
    <row r="39" spans="2:8" x14ac:dyDescent="0.3">
      <c r="H39" s="12"/>
    </row>
    <row r="40" spans="2:8" x14ac:dyDescent="0.3">
      <c r="H40" s="12"/>
    </row>
    <row r="41" spans="2:8" x14ac:dyDescent="0.3">
      <c r="B41"/>
      <c r="H41" s="12"/>
    </row>
    <row r="42" spans="2:8" x14ac:dyDescent="0.3">
      <c r="H42" s="12"/>
    </row>
    <row r="43" spans="2:8" x14ac:dyDescent="0.3">
      <c r="H43" s="12"/>
    </row>
    <row r="44" spans="2:8" x14ac:dyDescent="0.3">
      <c r="B44"/>
      <c r="H44" s="12"/>
    </row>
    <row r="45" spans="2:8" x14ac:dyDescent="0.3">
      <c r="B45"/>
    </row>
    <row r="46" spans="2:8" ht="15" thickBot="1" x14ac:dyDescent="0.35">
      <c r="B46" s="33" t="s">
        <v>87</v>
      </c>
      <c r="C46" s="38"/>
      <c r="D46" s="38"/>
      <c r="E46" s="35"/>
      <c r="F46" s="36"/>
      <c r="G46" s="37"/>
      <c r="H46" s="37"/>
    </row>
    <row r="47" spans="2:8" x14ac:dyDescent="0.3">
      <c r="C47" t="s">
        <v>88</v>
      </c>
      <c r="E47" s="11"/>
      <c r="F47" s="10"/>
      <c r="G47" s="12"/>
      <c r="H47" s="12">
        <f t="shared" ref="H47" si="4">F47*G47</f>
        <v>0</v>
      </c>
    </row>
    <row r="48" spans="2:8" x14ac:dyDescent="0.3">
      <c r="C48" t="s">
        <v>89</v>
      </c>
      <c r="E48" s="11"/>
      <c r="F48" s="10"/>
      <c r="G48" s="12"/>
      <c r="H48" s="12">
        <f t="shared" ref="H48:H56" si="5">F48*G48</f>
        <v>0</v>
      </c>
    </row>
    <row r="49" spans="2:8" x14ac:dyDescent="0.3">
      <c r="C49" t="s">
        <v>90</v>
      </c>
      <c r="E49" s="11"/>
      <c r="F49" s="10"/>
      <c r="G49" s="12"/>
      <c r="H49" s="12">
        <f t="shared" si="5"/>
        <v>0</v>
      </c>
    </row>
    <row r="50" spans="2:8" x14ac:dyDescent="0.3">
      <c r="C50" t="s">
        <v>51</v>
      </c>
      <c r="E50" s="11"/>
      <c r="F50" s="10"/>
      <c r="G50" s="12"/>
      <c r="H50" s="12">
        <f t="shared" si="5"/>
        <v>0</v>
      </c>
    </row>
    <row r="51" spans="2:8" x14ac:dyDescent="0.3">
      <c r="E51" s="11"/>
      <c r="F51" s="10"/>
      <c r="G51" s="12"/>
      <c r="H51" s="12"/>
    </row>
    <row r="52" spans="2:8" x14ac:dyDescent="0.3">
      <c r="E52" s="11"/>
      <c r="F52" s="10"/>
      <c r="G52" s="12"/>
      <c r="H52" s="12"/>
    </row>
    <row r="53" spans="2:8" x14ac:dyDescent="0.3">
      <c r="E53" s="11"/>
      <c r="F53" s="10"/>
      <c r="G53" s="12"/>
      <c r="H53" s="12"/>
    </row>
    <row r="54" spans="2:8" x14ac:dyDescent="0.3">
      <c r="E54" s="11"/>
      <c r="F54" s="10"/>
      <c r="G54" s="12"/>
      <c r="H54" s="12"/>
    </row>
    <row r="55" spans="2:8" x14ac:dyDescent="0.3">
      <c r="E55" s="11"/>
      <c r="F55" s="10"/>
      <c r="G55" s="12"/>
      <c r="H55" s="12"/>
    </row>
    <row r="56" spans="2:8" x14ac:dyDescent="0.3">
      <c r="E56" s="11"/>
      <c r="F56" s="10"/>
      <c r="G56" s="12"/>
      <c r="H56" s="12"/>
    </row>
    <row r="57" spans="2:8" x14ac:dyDescent="0.3">
      <c r="E57" s="11"/>
      <c r="F57" s="10"/>
      <c r="G57" s="12"/>
      <c r="H57" s="12"/>
    </row>
    <row r="58" spans="2:8" x14ac:dyDescent="0.3">
      <c r="E58" s="11"/>
      <c r="F58" s="10"/>
      <c r="G58" s="12"/>
      <c r="H58" s="12"/>
    </row>
    <row r="59" spans="2:8" ht="15" thickBot="1" x14ac:dyDescent="0.35">
      <c r="B59" s="33" t="s">
        <v>91</v>
      </c>
      <c r="C59" s="38"/>
      <c r="D59" s="38"/>
      <c r="E59" s="35"/>
      <c r="F59" s="36"/>
      <c r="G59" s="37"/>
      <c r="H59" s="37"/>
    </row>
    <row r="60" spans="2:8" x14ac:dyDescent="0.3">
      <c r="C60" t="s">
        <v>92</v>
      </c>
      <c r="E60" s="11"/>
      <c r="F60" s="10"/>
      <c r="G60" s="12"/>
      <c r="H60" s="12">
        <f t="shared" ref="H60:H70" si="6">F60*G60</f>
        <v>0</v>
      </c>
    </row>
    <row r="61" spans="2:8" x14ac:dyDescent="0.3">
      <c r="C61" t="s">
        <v>93</v>
      </c>
      <c r="E61" s="11"/>
      <c r="F61" s="10"/>
      <c r="G61" s="12"/>
      <c r="H61" s="12">
        <f t="shared" si="6"/>
        <v>0</v>
      </c>
    </row>
    <row r="62" spans="2:8" x14ac:dyDescent="0.3">
      <c r="C62" t="s">
        <v>59</v>
      </c>
      <c r="E62" s="11"/>
      <c r="F62" s="10"/>
      <c r="G62" s="12"/>
      <c r="H62" s="12">
        <f t="shared" si="6"/>
        <v>0</v>
      </c>
    </row>
    <row r="63" spans="2:8" x14ac:dyDescent="0.3">
      <c r="E63" s="11"/>
      <c r="F63" s="10"/>
      <c r="G63" s="12"/>
      <c r="H63" s="12"/>
    </row>
    <row r="64" spans="2:8" x14ac:dyDescent="0.3">
      <c r="E64" s="11"/>
      <c r="F64" s="10"/>
      <c r="G64" s="12"/>
      <c r="H64" s="12"/>
    </row>
    <row r="65" spans="2:8" x14ac:dyDescent="0.3">
      <c r="E65" s="11"/>
      <c r="F65" s="10"/>
      <c r="G65" s="12"/>
      <c r="H65" s="12"/>
    </row>
    <row r="66" spans="2:8" x14ac:dyDescent="0.3">
      <c r="E66" s="11"/>
      <c r="F66" s="10"/>
      <c r="G66" s="12"/>
      <c r="H66" s="12"/>
    </row>
    <row r="67" spans="2:8" x14ac:dyDescent="0.3">
      <c r="E67" s="11"/>
      <c r="F67" s="10"/>
      <c r="G67" s="12"/>
      <c r="H67" s="12"/>
    </row>
    <row r="68" spans="2:8" x14ac:dyDescent="0.3">
      <c r="E68" s="11"/>
      <c r="F68" s="10"/>
      <c r="G68" s="12"/>
      <c r="H68" s="12"/>
    </row>
    <row r="69" spans="2:8" x14ac:dyDescent="0.3">
      <c r="E69" s="11"/>
      <c r="F69" s="10"/>
      <c r="G69" s="12"/>
      <c r="H69" s="12"/>
    </row>
    <row r="70" spans="2:8" x14ac:dyDescent="0.3">
      <c r="E70" s="11"/>
      <c r="F70" s="10"/>
      <c r="G70" s="12"/>
      <c r="H70" s="12"/>
    </row>
    <row r="71" spans="2:8" x14ac:dyDescent="0.3">
      <c r="E71" s="11"/>
      <c r="F71" s="10"/>
      <c r="G71" s="12"/>
      <c r="H71" s="12"/>
    </row>
    <row r="72" spans="2:8" ht="15" thickBot="1" x14ac:dyDescent="0.35">
      <c r="B72" s="33" t="s">
        <v>94</v>
      </c>
      <c r="C72" s="38"/>
      <c r="D72" s="38"/>
      <c r="E72" s="35"/>
      <c r="F72" s="36"/>
      <c r="G72" s="37"/>
      <c r="H72" s="37"/>
    </row>
    <row r="73" spans="2:8" x14ac:dyDescent="0.3">
      <c r="C73" t="s">
        <v>95</v>
      </c>
      <c r="E73" s="11"/>
      <c r="F73" s="10"/>
      <c r="G73" s="12"/>
      <c r="H73" s="12">
        <f t="shared" ref="H73:H83" si="7">F73*G73</f>
        <v>0</v>
      </c>
    </row>
    <row r="74" spans="2:8" x14ac:dyDescent="0.3">
      <c r="C74" t="s">
        <v>96</v>
      </c>
      <c r="E74" s="11"/>
      <c r="F74" s="10"/>
      <c r="G74" s="12"/>
      <c r="H74" s="12">
        <f t="shared" si="7"/>
        <v>0</v>
      </c>
    </row>
    <row r="75" spans="2:8" x14ac:dyDescent="0.3">
      <c r="C75" t="s">
        <v>97</v>
      </c>
      <c r="E75" s="11"/>
      <c r="F75" s="10"/>
      <c r="G75" s="12"/>
      <c r="H75" s="12">
        <f t="shared" si="7"/>
        <v>0</v>
      </c>
    </row>
    <row r="76" spans="2:8" x14ac:dyDescent="0.3">
      <c r="C76" t="s">
        <v>98</v>
      </c>
      <c r="E76" s="11"/>
      <c r="F76" s="10"/>
      <c r="G76" s="12"/>
      <c r="H76" s="12">
        <f t="shared" si="7"/>
        <v>0</v>
      </c>
    </row>
    <row r="77" spans="2:8" x14ac:dyDescent="0.3">
      <c r="E77" s="11"/>
      <c r="F77" s="10"/>
      <c r="G77" s="12"/>
      <c r="H77" s="12"/>
    </row>
    <row r="78" spans="2:8" x14ac:dyDescent="0.3">
      <c r="E78" s="11"/>
      <c r="F78" s="10"/>
      <c r="G78" s="12"/>
      <c r="H78" s="12"/>
    </row>
    <row r="79" spans="2:8" x14ac:dyDescent="0.3">
      <c r="E79" s="11"/>
      <c r="F79" s="10"/>
      <c r="G79" s="12"/>
      <c r="H79" s="12"/>
    </row>
    <row r="80" spans="2:8" x14ac:dyDescent="0.3">
      <c r="E80" s="11"/>
      <c r="F80" s="10"/>
      <c r="G80" s="12"/>
      <c r="H80" s="12"/>
    </row>
    <row r="81" spans="2:8" x14ac:dyDescent="0.3">
      <c r="H81" s="12"/>
    </row>
    <row r="82" spans="2:8" x14ac:dyDescent="0.3">
      <c r="H82" s="12"/>
    </row>
    <row r="83" spans="2:8" x14ac:dyDescent="0.3">
      <c r="H83" s="12"/>
    </row>
    <row r="85" spans="2:8" ht="15" thickBot="1" x14ac:dyDescent="0.35">
      <c r="B85" s="33" t="s">
        <v>99</v>
      </c>
      <c r="C85" s="38"/>
      <c r="D85" s="38"/>
      <c r="E85" s="35"/>
      <c r="F85" s="36"/>
      <c r="G85" s="37"/>
      <c r="H85" s="37"/>
    </row>
    <row r="86" spans="2:8" x14ac:dyDescent="0.3">
      <c r="C86" t="s">
        <v>100</v>
      </c>
      <c r="D86" s="11"/>
      <c r="E86" s="11"/>
      <c r="F86" s="10"/>
      <c r="G86" s="12"/>
      <c r="H86" s="12">
        <f t="shared" ref="H86:H95" si="8">F86*G86</f>
        <v>0</v>
      </c>
    </row>
    <row r="87" spans="2:8" x14ac:dyDescent="0.3">
      <c r="C87" t="s">
        <v>101</v>
      </c>
      <c r="D87" s="11"/>
      <c r="E87" s="11"/>
      <c r="F87" s="10"/>
      <c r="G87" s="12"/>
      <c r="H87" s="12">
        <f t="shared" si="8"/>
        <v>0</v>
      </c>
    </row>
    <row r="88" spans="2:8" x14ac:dyDescent="0.3">
      <c r="C88" t="s">
        <v>102</v>
      </c>
      <c r="D88" s="11"/>
      <c r="E88" s="11"/>
      <c r="F88" s="10"/>
      <c r="G88" s="12"/>
      <c r="H88" s="12">
        <f t="shared" si="8"/>
        <v>0</v>
      </c>
    </row>
    <row r="89" spans="2:8" x14ac:dyDescent="0.3">
      <c r="C89" t="s">
        <v>103</v>
      </c>
      <c r="D89" s="11"/>
      <c r="E89" s="11"/>
      <c r="F89" s="10"/>
      <c r="G89" s="12"/>
      <c r="H89" s="12">
        <f t="shared" si="8"/>
        <v>0</v>
      </c>
    </row>
    <row r="90" spans="2:8" x14ac:dyDescent="0.3">
      <c r="C90" t="s">
        <v>29</v>
      </c>
      <c r="D90" s="11"/>
      <c r="E90" s="11"/>
      <c r="F90" s="10"/>
      <c r="G90" s="12"/>
      <c r="H90" s="12">
        <f t="shared" si="8"/>
        <v>0</v>
      </c>
    </row>
    <row r="91" spans="2:8" x14ac:dyDescent="0.3">
      <c r="D91" s="11"/>
      <c r="E91" s="11"/>
      <c r="F91" s="10"/>
      <c r="G91" s="10"/>
      <c r="H91" s="12"/>
    </row>
    <row r="92" spans="2:8" x14ac:dyDescent="0.3">
      <c r="D92" s="11"/>
      <c r="E92" s="11"/>
      <c r="F92" s="10"/>
      <c r="G92" s="10"/>
      <c r="H92" s="12"/>
    </row>
    <row r="93" spans="2:8" x14ac:dyDescent="0.3">
      <c r="H93" s="12"/>
    </row>
    <row r="94" spans="2:8" x14ac:dyDescent="0.3">
      <c r="H94" s="12"/>
    </row>
    <row r="95" spans="2:8" x14ac:dyDescent="0.3">
      <c r="H95" s="12"/>
    </row>
    <row r="96" spans="2:8" x14ac:dyDescent="0.3">
      <c r="F96" s="11"/>
      <c r="G96" s="11"/>
      <c r="H96" s="11"/>
    </row>
    <row r="97" spans="6:8" x14ac:dyDescent="0.3">
      <c r="F97" s="11" t="s">
        <v>148</v>
      </c>
      <c r="H97" s="338">
        <f>+SUM(H6:H90)</f>
        <v>0</v>
      </c>
    </row>
    <row r="104" spans="6:8" x14ac:dyDescent="0.3">
      <c r="H104" s="9"/>
    </row>
    <row r="105" spans="6:8" x14ac:dyDescent="0.3">
      <c r="H105" s="9"/>
    </row>
    <row r="106" spans="6:8" x14ac:dyDescent="0.3">
      <c r="H106" s="9"/>
    </row>
    <row r="107" spans="6:8" x14ac:dyDescent="0.3">
      <c r="H107" s="9"/>
    </row>
    <row r="108" spans="6:8" x14ac:dyDescent="0.3">
      <c r="H108" s="9"/>
    </row>
    <row r="109" spans="6:8" x14ac:dyDescent="0.3">
      <c r="H109" s="9"/>
    </row>
    <row r="110" spans="6:8" x14ac:dyDescent="0.3">
      <c r="H110" s="9"/>
    </row>
    <row r="111" spans="6:8" x14ac:dyDescent="0.3">
      <c r="H111" s="9"/>
    </row>
    <row r="112" spans="6:8" x14ac:dyDescent="0.3">
      <c r="H112" s="9"/>
    </row>
    <row r="113" spans="8:8" x14ac:dyDescent="0.3">
      <c r="H113" s="9"/>
    </row>
    <row r="114" spans="8:8" x14ac:dyDescent="0.3">
      <c r="H114" s="9"/>
    </row>
    <row r="115" spans="8:8" x14ac:dyDescent="0.3">
      <c r="H115" s="9"/>
    </row>
    <row r="116" spans="8:8" x14ac:dyDescent="0.3">
      <c r="H116" s="9"/>
    </row>
    <row r="117" spans="8:8" x14ac:dyDescent="0.3">
      <c r="H117" s="9"/>
    </row>
    <row r="118" spans="8:8" x14ac:dyDescent="0.3">
      <c r="H118" s="9"/>
    </row>
    <row r="119" spans="8:8" x14ac:dyDescent="0.3">
      <c r="H119" s="9"/>
    </row>
    <row r="120" spans="8:8" x14ac:dyDescent="0.3">
      <c r="H120" s="9"/>
    </row>
    <row r="121" spans="8:8" x14ac:dyDescent="0.3">
      <c r="H121" s="9"/>
    </row>
    <row r="122" spans="8:8" x14ac:dyDescent="0.3">
      <c r="H122" s="9"/>
    </row>
    <row r="123" spans="8:8" x14ac:dyDescent="0.3">
      <c r="H123" s="9"/>
    </row>
    <row r="124" spans="8:8" x14ac:dyDescent="0.3">
      <c r="H124" s="9"/>
    </row>
    <row r="125" spans="8:8" x14ac:dyDescent="0.3">
      <c r="H125" s="9"/>
    </row>
    <row r="126" spans="8:8" x14ac:dyDescent="0.3">
      <c r="H126" s="9"/>
    </row>
    <row r="127" spans="8:8" x14ac:dyDescent="0.3">
      <c r="H127" s="9"/>
    </row>
    <row r="128" spans="8:8" x14ac:dyDescent="0.3">
      <c r="H128" s="9"/>
    </row>
    <row r="129" spans="8:8" x14ac:dyDescent="0.3">
      <c r="H129" s="9"/>
    </row>
    <row r="133" spans="8:8" x14ac:dyDescent="0.3">
      <c r="H133" s="9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1339-F55F-4B48-A2E3-A5FE9E5A3529}">
  <dimension ref="C3:R10"/>
  <sheetViews>
    <sheetView workbookViewId="0">
      <selection activeCell="J13" sqref="J13"/>
    </sheetView>
  </sheetViews>
  <sheetFormatPr defaultColWidth="8.88671875" defaultRowHeight="14.4" x14ac:dyDescent="0.3"/>
  <sheetData>
    <row r="3" spans="3:18" ht="15" thickBot="1" x14ac:dyDescent="0.35"/>
    <row r="4" spans="3:18" ht="15" thickTop="1" x14ac:dyDescent="0.3">
      <c r="C4" s="91" t="s">
        <v>104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3:18" x14ac:dyDescent="0.3"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3:18" x14ac:dyDescent="0.3">
      <c r="C6" s="94" t="s">
        <v>105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3:18" x14ac:dyDescent="0.3">
      <c r="C7" s="94"/>
      <c r="D7" s="95" t="s">
        <v>106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</row>
    <row r="8" spans="3:18" x14ac:dyDescent="0.3">
      <c r="C8" s="94"/>
      <c r="D8" s="95" t="s">
        <v>107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3:18" ht="15" thickBot="1" x14ac:dyDescent="0.35"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</row>
    <row r="10" spans="3:18" ht="15" thickTop="1" x14ac:dyDescent="0.3"/>
  </sheetData>
  <sheetProtection algorithmName="SHA-512" hashValue="+SQT8MWi40SNqWpu67KQJtPcbWr+jnswN5Fp+VxL5e0Z4Dy3LCyPslwzD/qoIZs6S6lEkZpnQOtJQdl1bBE+9g==" saltValue="lbJ8aLd3CjvloiWGlhw4e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D0C8-500F-43C8-B6CA-DF221187C675}">
  <dimension ref="D2:Q20"/>
  <sheetViews>
    <sheetView zoomScale="90" zoomScaleNormal="90" workbookViewId="0">
      <selection activeCell="J13" sqref="J13"/>
    </sheetView>
  </sheetViews>
  <sheetFormatPr defaultColWidth="8.88671875" defaultRowHeight="14.4" x14ac:dyDescent="0.3"/>
  <cols>
    <col min="4" max="4" width="16.77734375" customWidth="1"/>
    <col min="5" max="5" width="82.21875" customWidth="1"/>
    <col min="6" max="6" width="17.44140625" customWidth="1"/>
    <col min="7" max="7" width="28.77734375" bestFit="1" customWidth="1"/>
    <col min="11" max="11" width="9.77734375" bestFit="1" customWidth="1"/>
  </cols>
  <sheetData>
    <row r="2" spans="4:17" ht="15" thickBot="1" x14ac:dyDescent="0.35"/>
    <row r="3" spans="4:17" ht="15.6" thickTop="1" thickBot="1" x14ac:dyDescent="0.35">
      <c r="D3" s="332" t="s">
        <v>108</v>
      </c>
      <c r="E3" s="333"/>
    </row>
    <row r="4" spans="4:17" ht="15" thickBot="1" x14ac:dyDescent="0.35">
      <c r="D4" s="79" t="s">
        <v>109</v>
      </c>
      <c r="E4" s="80" t="s">
        <v>110</v>
      </c>
    </row>
    <row r="5" spans="4:17" ht="15" thickBot="1" x14ac:dyDescent="0.35">
      <c r="D5" s="81">
        <v>1</v>
      </c>
      <c r="E5" s="82" t="s">
        <v>111</v>
      </c>
    </row>
    <row r="6" spans="4:17" ht="15" thickBot="1" x14ac:dyDescent="0.35">
      <c r="D6" s="81">
        <v>2</v>
      </c>
      <c r="E6" s="82" t="s">
        <v>112</v>
      </c>
    </row>
    <row r="7" spans="4:17" ht="15" thickBot="1" x14ac:dyDescent="0.35">
      <c r="D7" s="83">
        <v>3</v>
      </c>
      <c r="E7" s="84" t="s">
        <v>113</v>
      </c>
      <c r="G7" t="s">
        <v>43</v>
      </c>
    </row>
    <row r="8" spans="4:17" ht="15" thickTop="1" x14ac:dyDescent="0.3"/>
    <row r="10" spans="4:17" ht="15" thickBot="1" x14ac:dyDescent="0.35"/>
    <row r="11" spans="4:17" ht="15.6" thickTop="1" thickBot="1" x14ac:dyDescent="0.35">
      <c r="D11" s="332" t="s">
        <v>114</v>
      </c>
      <c r="E11" s="334"/>
      <c r="F11" s="333"/>
    </row>
    <row r="12" spans="4:17" ht="15" thickBot="1" x14ac:dyDescent="0.35">
      <c r="D12" s="79" t="s">
        <v>115</v>
      </c>
      <c r="E12" s="85" t="s">
        <v>110</v>
      </c>
      <c r="F12" s="80" t="s">
        <v>116</v>
      </c>
    </row>
    <row r="13" spans="4:17" ht="15" thickBot="1" x14ac:dyDescent="0.35">
      <c r="D13" s="81" t="s">
        <v>117</v>
      </c>
      <c r="E13" s="86" t="s">
        <v>118</v>
      </c>
      <c r="F13" s="48">
        <v>2000000</v>
      </c>
      <c r="G13" t="s">
        <v>119</v>
      </c>
    </row>
    <row r="14" spans="4:17" ht="15" thickBot="1" x14ac:dyDescent="0.35">
      <c r="D14" s="81" t="s">
        <v>120</v>
      </c>
      <c r="E14" s="86" t="s">
        <v>121</v>
      </c>
      <c r="F14" s="49">
        <v>370</v>
      </c>
      <c r="G14" t="s">
        <v>119</v>
      </c>
    </row>
    <row r="15" spans="4:17" ht="15" thickBot="1" x14ac:dyDescent="0.35">
      <c r="D15" s="81"/>
      <c r="E15" s="86" t="s">
        <v>122</v>
      </c>
      <c r="F15" s="87">
        <f>+F13/F14</f>
        <v>5405.405405405405</v>
      </c>
    </row>
    <row r="16" spans="4:17" ht="15" thickBot="1" x14ac:dyDescent="0.35">
      <c r="D16" s="81"/>
      <c r="E16" s="86"/>
      <c r="F16" s="87" t="s">
        <v>43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7" spans="4:10" ht="15" thickBot="1" x14ac:dyDescent="0.35">
      <c r="D17" s="81" t="s">
        <v>123</v>
      </c>
      <c r="E17" s="86" t="s">
        <v>124</v>
      </c>
      <c r="F17" s="88">
        <f>app_mtc_lookup_table!$L$25</f>
        <v>0.182</v>
      </c>
    </row>
    <row r="18" spans="4:10" ht="15" thickBot="1" x14ac:dyDescent="0.35">
      <c r="D18" s="83"/>
      <c r="E18" s="89" t="s">
        <v>125</v>
      </c>
      <c r="F18" s="90">
        <f>+F13*F17</f>
        <v>364000</v>
      </c>
      <c r="G18" t="s">
        <v>126</v>
      </c>
      <c r="J18" t="s">
        <v>43</v>
      </c>
    </row>
    <row r="19" spans="4:10" ht="15" thickTop="1" x14ac:dyDescent="0.3"/>
    <row r="20" spans="4:10" x14ac:dyDescent="0.3">
      <c r="E20" t="s">
        <v>43</v>
      </c>
    </row>
  </sheetData>
  <sheetProtection sheet="1" selectLockedCell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E11F-E829-4003-80F6-542F68F22A24}">
  <dimension ref="D3:P46"/>
  <sheetViews>
    <sheetView workbookViewId="0">
      <selection activeCell="J13" sqref="J13"/>
    </sheetView>
  </sheetViews>
  <sheetFormatPr defaultColWidth="8.88671875" defaultRowHeight="14.4" x14ac:dyDescent="0.3"/>
  <cols>
    <col min="4" max="4" width="14.21875" customWidth="1"/>
    <col min="5" max="5" width="12.44140625" customWidth="1"/>
    <col min="6" max="6" width="12.77734375" customWidth="1"/>
    <col min="8" max="8" width="11.77734375" customWidth="1"/>
    <col min="12" max="12" width="11.5546875" bestFit="1" customWidth="1"/>
  </cols>
  <sheetData>
    <row r="3" spans="4:13" ht="15" thickBot="1" x14ac:dyDescent="0.35"/>
    <row r="4" spans="4:13" ht="15.6" thickTop="1" thickBot="1" x14ac:dyDescent="0.35">
      <c r="D4" s="335" t="s">
        <v>127</v>
      </c>
      <c r="E4" s="336"/>
      <c r="F4" s="336"/>
      <c r="G4" s="336"/>
      <c r="H4" s="337"/>
    </row>
    <row r="5" spans="4:13" ht="58.8" thickTop="1" thickBot="1" x14ac:dyDescent="0.35">
      <c r="D5" s="58" t="s">
        <v>128</v>
      </c>
      <c r="E5" s="59" t="s">
        <v>129</v>
      </c>
      <c r="F5" s="60" t="s">
        <v>130</v>
      </c>
      <c r="G5" s="61" t="s">
        <v>131</v>
      </c>
      <c r="H5" s="59" t="s">
        <v>132</v>
      </c>
    </row>
    <row r="6" spans="4:13" ht="15" thickBot="1" x14ac:dyDescent="0.35">
      <c r="D6" s="50">
        <v>750</v>
      </c>
      <c r="E6" s="62">
        <f>(ROUND(+H6/D6,3))</f>
        <v>0.86699999999999999</v>
      </c>
      <c r="F6" s="63">
        <f>ROUND(1-E6,3)</f>
        <v>0.13300000000000001</v>
      </c>
      <c r="G6" s="51">
        <f t="shared" ref="G6:G45" si="0">+D6-H6</f>
        <v>100</v>
      </c>
      <c r="H6" s="64">
        <v>650</v>
      </c>
      <c r="L6" s="65" t="s">
        <v>133</v>
      </c>
    </row>
    <row r="7" spans="4:13" ht="15" thickBot="1" x14ac:dyDescent="0.35">
      <c r="D7" s="50">
        <v>1000</v>
      </c>
      <c r="E7" s="62">
        <f t="shared" ref="E7:E45" si="1">(ROUND(+H7/D7,3))</f>
        <v>0.7</v>
      </c>
      <c r="F7" s="63">
        <f t="shared" ref="F7:F45" si="2">ROUND(1-E7,3)</f>
        <v>0.3</v>
      </c>
      <c r="G7" s="51">
        <f t="shared" si="0"/>
        <v>300</v>
      </c>
      <c r="H7" s="64">
        <v>700</v>
      </c>
      <c r="I7" s="66"/>
      <c r="J7" s="67"/>
      <c r="L7" t="s">
        <v>134</v>
      </c>
    </row>
    <row r="8" spans="4:13" ht="15" thickBot="1" x14ac:dyDescent="0.35">
      <c r="D8" s="50">
        <v>1500</v>
      </c>
      <c r="E8" s="62">
        <f t="shared" si="1"/>
        <v>0.5</v>
      </c>
      <c r="F8" s="63">
        <f t="shared" si="2"/>
        <v>0.5</v>
      </c>
      <c r="G8" s="51">
        <f t="shared" si="0"/>
        <v>750</v>
      </c>
      <c r="H8" s="64">
        <v>750</v>
      </c>
      <c r="I8" s="66"/>
      <c r="J8" s="67"/>
      <c r="L8" t="s">
        <v>135</v>
      </c>
    </row>
    <row r="9" spans="4:13" ht="15" thickBot="1" x14ac:dyDescent="0.35">
      <c r="D9" s="50">
        <v>2000</v>
      </c>
      <c r="E9" s="62">
        <f t="shared" si="1"/>
        <v>0.4</v>
      </c>
      <c r="F9" s="63">
        <f t="shared" si="2"/>
        <v>0.6</v>
      </c>
      <c r="G9" s="51">
        <f t="shared" si="0"/>
        <v>1200</v>
      </c>
      <c r="H9" s="64">
        <v>800</v>
      </c>
      <c r="I9" s="66"/>
      <c r="J9" s="67"/>
      <c r="L9" t="s">
        <v>136</v>
      </c>
    </row>
    <row r="10" spans="4:13" ht="15" thickBot="1" x14ac:dyDescent="0.35">
      <c r="D10" s="50">
        <v>2500</v>
      </c>
      <c r="E10" s="62">
        <f t="shared" si="1"/>
        <v>0.34</v>
      </c>
      <c r="F10" s="63">
        <f t="shared" si="2"/>
        <v>0.66</v>
      </c>
      <c r="G10" s="51">
        <f t="shared" si="0"/>
        <v>1650</v>
      </c>
      <c r="H10" s="64">
        <v>850</v>
      </c>
      <c r="I10" s="66"/>
      <c r="J10" s="67"/>
      <c r="L10" t="s">
        <v>137</v>
      </c>
    </row>
    <row r="11" spans="4:13" ht="15" thickBot="1" x14ac:dyDescent="0.35">
      <c r="D11" s="50">
        <v>3000</v>
      </c>
      <c r="E11" s="62">
        <f t="shared" si="1"/>
        <v>0.3</v>
      </c>
      <c r="F11" s="63">
        <f t="shared" si="2"/>
        <v>0.7</v>
      </c>
      <c r="G11" s="51">
        <f t="shared" si="0"/>
        <v>2100</v>
      </c>
      <c r="H11" s="64">
        <v>900</v>
      </c>
      <c r="I11" s="66"/>
      <c r="J11" s="67"/>
      <c r="L11" t="s">
        <v>138</v>
      </c>
    </row>
    <row r="12" spans="4:13" ht="15" thickBot="1" x14ac:dyDescent="0.35">
      <c r="D12" s="50">
        <v>3500</v>
      </c>
      <c r="E12" s="62">
        <f t="shared" si="1"/>
        <v>0.28599999999999998</v>
      </c>
      <c r="F12" s="63">
        <f t="shared" si="2"/>
        <v>0.71399999999999997</v>
      </c>
      <c r="G12" s="51">
        <f t="shared" si="0"/>
        <v>2500</v>
      </c>
      <c r="H12" s="64">
        <v>1000</v>
      </c>
      <c r="I12" s="66"/>
      <c r="J12" s="67"/>
      <c r="K12" s="68" t="s">
        <v>139</v>
      </c>
      <c r="L12" s="52">
        <f>applicant_match!$F$15</f>
        <v>5405.405405405405</v>
      </c>
    </row>
    <row r="13" spans="4:13" ht="15" thickBot="1" x14ac:dyDescent="0.35">
      <c r="D13" s="50">
        <v>4000</v>
      </c>
      <c r="E13" s="62">
        <f t="shared" si="1"/>
        <v>0.25</v>
      </c>
      <c r="F13" s="63">
        <f t="shared" si="2"/>
        <v>0.75</v>
      </c>
      <c r="G13" s="51">
        <f t="shared" si="0"/>
        <v>3000</v>
      </c>
      <c r="H13" s="64">
        <v>1000</v>
      </c>
      <c r="I13" s="66"/>
      <c r="J13" s="67"/>
      <c r="K13" s="69" t="s">
        <v>140</v>
      </c>
      <c r="L13" s="70">
        <f>INDEX($E:$E,MATCH(CEILING($L$12,500),$D:$D,0))</f>
        <v>0.182</v>
      </c>
      <c r="M13" t="s">
        <v>141</v>
      </c>
    </row>
    <row r="14" spans="4:13" ht="15" thickBot="1" x14ac:dyDescent="0.35">
      <c r="D14" s="50">
        <v>4500</v>
      </c>
      <c r="E14" s="62">
        <f t="shared" si="1"/>
        <v>0.222</v>
      </c>
      <c r="F14" s="63">
        <f t="shared" si="2"/>
        <v>0.77800000000000002</v>
      </c>
      <c r="G14" s="51">
        <f t="shared" si="0"/>
        <v>3500</v>
      </c>
      <c r="H14" s="64">
        <v>1000</v>
      </c>
      <c r="I14" s="66"/>
      <c r="J14" s="67"/>
      <c r="K14" s="71" t="s">
        <v>142</v>
      </c>
      <c r="L14" s="72">
        <f>INDEX($E:$E,MATCH(IF($L$12 &lt; $D$6, $E$6,CEILING($L$12,500)),$D:$D,0))</f>
        <v>0.182</v>
      </c>
      <c r="M14" t="s">
        <v>143</v>
      </c>
    </row>
    <row r="15" spans="4:13" ht="15" thickBot="1" x14ac:dyDescent="0.35">
      <c r="D15" s="50">
        <v>5000</v>
      </c>
      <c r="E15" s="62">
        <f t="shared" si="1"/>
        <v>0.2</v>
      </c>
      <c r="F15" s="63">
        <f t="shared" si="2"/>
        <v>0.8</v>
      </c>
      <c r="G15" s="51">
        <f t="shared" si="0"/>
        <v>4000</v>
      </c>
      <c r="H15" s="64">
        <v>1000</v>
      </c>
      <c r="I15" s="66"/>
      <c r="J15" s="67"/>
      <c r="K15" s="73"/>
      <c r="L15" s="74">
        <f>IF($L$12 &gt;$D$6, INDEX($E:$E,MATCH(CEILING($L$12,500),$D:$D,0)),0.8667)</f>
        <v>0.182</v>
      </c>
      <c r="M15" t="s">
        <v>144</v>
      </c>
    </row>
    <row r="16" spans="4:13" ht="15" thickBot="1" x14ac:dyDescent="0.35">
      <c r="D16" s="50">
        <v>5500</v>
      </c>
      <c r="E16" s="62">
        <f t="shared" si="1"/>
        <v>0.182</v>
      </c>
      <c r="F16" s="63">
        <f t="shared" si="2"/>
        <v>0.81799999999999995</v>
      </c>
      <c r="G16" s="51">
        <f t="shared" si="0"/>
        <v>4500</v>
      </c>
      <c r="H16" s="64">
        <v>1000</v>
      </c>
      <c r="I16" s="66"/>
      <c r="J16" s="67"/>
    </row>
    <row r="17" spans="4:16" ht="15" thickBot="1" x14ac:dyDescent="0.35">
      <c r="D17" s="50">
        <v>6000</v>
      </c>
      <c r="E17" s="62">
        <f t="shared" si="1"/>
        <v>0.16700000000000001</v>
      </c>
      <c r="F17" s="63">
        <f t="shared" si="2"/>
        <v>0.83299999999999996</v>
      </c>
      <c r="G17" s="51">
        <f t="shared" si="0"/>
        <v>5000</v>
      </c>
      <c r="H17" s="64">
        <v>1000</v>
      </c>
      <c r="I17" s="66"/>
      <c r="J17" s="67"/>
      <c r="P17" s="66">
        <f>(ROUND(+H6/D6,3))</f>
        <v>0.86699999999999999</v>
      </c>
    </row>
    <row r="18" spans="4:16" ht="15" thickBot="1" x14ac:dyDescent="0.35">
      <c r="D18" s="50">
        <v>6500</v>
      </c>
      <c r="E18" s="62">
        <f t="shared" si="1"/>
        <v>0.154</v>
      </c>
      <c r="F18" s="63">
        <f t="shared" si="2"/>
        <v>0.84599999999999997</v>
      </c>
      <c r="G18" s="51">
        <f t="shared" si="0"/>
        <v>5500</v>
      </c>
      <c r="H18" s="64">
        <v>1000</v>
      </c>
      <c r="I18" s="66"/>
      <c r="J18" s="67"/>
      <c r="L18" s="53"/>
      <c r="P18" s="66">
        <f t="shared" ref="P18:P19" si="3">+H7/D7</f>
        <v>0.7</v>
      </c>
    </row>
    <row r="19" spans="4:16" ht="15" thickBot="1" x14ac:dyDescent="0.35">
      <c r="D19" s="50">
        <v>7000</v>
      </c>
      <c r="E19" s="62">
        <f t="shared" si="1"/>
        <v>0.14299999999999999</v>
      </c>
      <c r="F19" s="63">
        <f t="shared" si="2"/>
        <v>0.85699999999999998</v>
      </c>
      <c r="G19" s="51">
        <f t="shared" si="0"/>
        <v>6000</v>
      </c>
      <c r="H19" s="64">
        <v>1000</v>
      </c>
      <c r="I19" s="66"/>
      <c r="J19" s="67"/>
      <c r="L19" s="75"/>
      <c r="P19" s="66">
        <f t="shared" si="3"/>
        <v>0.5</v>
      </c>
    </row>
    <row r="20" spans="4:16" ht="15" thickBot="1" x14ac:dyDescent="0.35">
      <c r="D20" s="50">
        <v>7500</v>
      </c>
      <c r="E20" s="62">
        <f t="shared" si="1"/>
        <v>0.13300000000000001</v>
      </c>
      <c r="F20" s="63">
        <f t="shared" si="2"/>
        <v>0.86699999999999999</v>
      </c>
      <c r="G20" s="51">
        <f t="shared" si="0"/>
        <v>6500</v>
      </c>
      <c r="H20" s="64">
        <v>1000</v>
      </c>
      <c r="I20" s="66"/>
      <c r="J20" s="67"/>
      <c r="L20" s="76">
        <f>CEILING(L12,1000)</f>
        <v>6000</v>
      </c>
    </row>
    <row r="21" spans="4:16" ht="15" thickBot="1" x14ac:dyDescent="0.35">
      <c r="D21" s="50">
        <v>8000</v>
      </c>
      <c r="E21" s="62">
        <f t="shared" si="1"/>
        <v>0.125</v>
      </c>
      <c r="F21" s="63">
        <f t="shared" si="2"/>
        <v>0.875</v>
      </c>
      <c r="G21" s="51">
        <f t="shared" si="0"/>
        <v>7000</v>
      </c>
      <c r="H21" s="64">
        <v>1000</v>
      </c>
      <c r="I21" s="66"/>
      <c r="J21" s="67"/>
      <c r="L21" s="77">
        <f>INDEX($E:$E,MATCH($L$20,$D:$D,0))</f>
        <v>0.16700000000000001</v>
      </c>
    </row>
    <row r="22" spans="4:16" ht="15" thickBot="1" x14ac:dyDescent="0.35">
      <c r="D22" s="50">
        <v>8500</v>
      </c>
      <c r="E22" s="62">
        <f t="shared" si="1"/>
        <v>0.11799999999999999</v>
      </c>
      <c r="F22" s="63">
        <f t="shared" si="2"/>
        <v>0.88200000000000001</v>
      </c>
      <c r="G22" s="51">
        <f t="shared" si="0"/>
        <v>7500</v>
      </c>
      <c r="H22" s="64">
        <v>1000</v>
      </c>
      <c r="I22" s="66"/>
      <c r="J22" s="67"/>
      <c r="L22" s="77">
        <f>INDEX($E:$E,MATCH(CEILING($L$20,1000),$D:$D,0))</f>
        <v>0.16700000000000001</v>
      </c>
    </row>
    <row r="23" spans="4:16" ht="15" thickBot="1" x14ac:dyDescent="0.35">
      <c r="D23" s="50">
        <v>9000</v>
      </c>
      <c r="E23" s="62">
        <f t="shared" si="1"/>
        <v>0.111</v>
      </c>
      <c r="F23" s="63">
        <f t="shared" si="2"/>
        <v>0.88900000000000001</v>
      </c>
      <c r="G23" s="51">
        <f t="shared" si="0"/>
        <v>8000</v>
      </c>
      <c r="H23" s="64">
        <v>1000</v>
      </c>
      <c r="I23" s="66"/>
      <c r="J23" s="67"/>
    </row>
    <row r="24" spans="4:16" ht="15" thickBot="1" x14ac:dyDescent="0.35">
      <c r="D24" s="50">
        <v>9500</v>
      </c>
      <c r="E24" s="62">
        <f t="shared" si="1"/>
        <v>0.105</v>
      </c>
      <c r="F24" s="63">
        <f t="shared" si="2"/>
        <v>0.89500000000000002</v>
      </c>
      <c r="G24" s="51">
        <f t="shared" si="0"/>
        <v>8500</v>
      </c>
      <c r="H24" s="64">
        <v>1000</v>
      </c>
      <c r="I24" s="66"/>
      <c r="J24" s="67"/>
    </row>
    <row r="25" spans="4:16" ht="15" thickBot="1" x14ac:dyDescent="0.35">
      <c r="D25" s="50">
        <v>10000</v>
      </c>
      <c r="E25" s="62">
        <f t="shared" si="1"/>
        <v>0.1</v>
      </c>
      <c r="F25" s="63">
        <f t="shared" si="2"/>
        <v>0.9</v>
      </c>
      <c r="G25" s="51">
        <f t="shared" si="0"/>
        <v>9000</v>
      </c>
      <c r="H25" s="64">
        <v>1000</v>
      </c>
      <c r="I25" s="66"/>
      <c r="J25" s="67"/>
      <c r="L25" s="74">
        <f>IF($L$12&gt;20000,5%,(IF($L$12&gt;$D$6,INDEX($E:$E,MATCH(CEILING($L$12,500),$D:$D,0)),0.8667)))</f>
        <v>0.182</v>
      </c>
      <c r="M25" t="s">
        <v>145</v>
      </c>
    </row>
    <row r="26" spans="4:16" ht="15" thickBot="1" x14ac:dyDescent="0.35">
      <c r="D26" s="50">
        <v>10500</v>
      </c>
      <c r="E26" s="62">
        <f t="shared" si="1"/>
        <v>9.5000000000000001E-2</v>
      </c>
      <c r="F26" s="63">
        <f t="shared" si="2"/>
        <v>0.90500000000000003</v>
      </c>
      <c r="G26" s="51">
        <f t="shared" si="0"/>
        <v>9500</v>
      </c>
      <c r="H26" s="64">
        <v>1000</v>
      </c>
      <c r="I26" s="66"/>
      <c r="J26" s="67"/>
    </row>
    <row r="27" spans="4:16" ht="15" thickBot="1" x14ac:dyDescent="0.35">
      <c r="D27" s="50">
        <v>11000</v>
      </c>
      <c r="E27" s="62">
        <f t="shared" si="1"/>
        <v>9.0999999999999998E-2</v>
      </c>
      <c r="F27" s="63">
        <f t="shared" si="2"/>
        <v>0.90900000000000003</v>
      </c>
      <c r="G27" s="51">
        <f t="shared" si="0"/>
        <v>10000</v>
      </c>
      <c r="H27" s="64">
        <v>1000</v>
      </c>
      <c r="I27" s="66"/>
      <c r="J27" s="67"/>
    </row>
    <row r="28" spans="4:16" ht="15" thickBot="1" x14ac:dyDescent="0.35">
      <c r="D28" s="50">
        <v>11500</v>
      </c>
      <c r="E28" s="62">
        <f t="shared" si="1"/>
        <v>8.6999999999999994E-2</v>
      </c>
      <c r="F28" s="63">
        <f t="shared" si="2"/>
        <v>0.91300000000000003</v>
      </c>
      <c r="G28" s="51">
        <f t="shared" si="0"/>
        <v>10500</v>
      </c>
      <c r="H28" s="64">
        <v>1000</v>
      </c>
      <c r="I28" s="66"/>
      <c r="J28" s="67"/>
    </row>
    <row r="29" spans="4:16" ht="15" thickBot="1" x14ac:dyDescent="0.35">
      <c r="D29" s="50">
        <v>12000</v>
      </c>
      <c r="E29" s="62">
        <f t="shared" si="1"/>
        <v>8.3000000000000004E-2</v>
      </c>
      <c r="F29" s="63">
        <f t="shared" si="2"/>
        <v>0.91700000000000004</v>
      </c>
      <c r="G29" s="51">
        <f t="shared" si="0"/>
        <v>11000</v>
      </c>
      <c r="H29" s="64">
        <v>1000</v>
      </c>
      <c r="I29" s="66"/>
      <c r="J29" s="67"/>
    </row>
    <row r="30" spans="4:16" ht="15" thickBot="1" x14ac:dyDescent="0.35">
      <c r="D30" s="50">
        <v>12500</v>
      </c>
      <c r="E30" s="62">
        <f t="shared" si="1"/>
        <v>0.08</v>
      </c>
      <c r="F30" s="63">
        <f t="shared" si="2"/>
        <v>0.92</v>
      </c>
      <c r="G30" s="51">
        <f t="shared" si="0"/>
        <v>11500</v>
      </c>
      <c r="H30" s="64">
        <v>1000</v>
      </c>
      <c r="I30" s="66"/>
      <c r="J30" s="67"/>
    </row>
    <row r="31" spans="4:16" ht="15" thickBot="1" x14ac:dyDescent="0.35">
      <c r="D31" s="50">
        <v>13000</v>
      </c>
      <c r="E31" s="62">
        <f t="shared" si="1"/>
        <v>7.6999999999999999E-2</v>
      </c>
      <c r="F31" s="63">
        <f t="shared" si="2"/>
        <v>0.92300000000000004</v>
      </c>
      <c r="G31" s="51">
        <f t="shared" si="0"/>
        <v>12000</v>
      </c>
      <c r="H31" s="64">
        <v>1000</v>
      </c>
      <c r="I31" s="66"/>
      <c r="J31" s="67"/>
    </row>
    <row r="32" spans="4:16" ht="15" thickBot="1" x14ac:dyDescent="0.35">
      <c r="D32" s="50">
        <v>13500</v>
      </c>
      <c r="E32" s="62">
        <f t="shared" si="1"/>
        <v>7.3999999999999996E-2</v>
      </c>
      <c r="F32" s="63">
        <f t="shared" si="2"/>
        <v>0.92600000000000005</v>
      </c>
      <c r="G32" s="51">
        <f t="shared" si="0"/>
        <v>12500</v>
      </c>
      <c r="H32" s="64">
        <v>1000</v>
      </c>
      <c r="I32" s="66"/>
      <c r="J32" s="67"/>
    </row>
    <row r="33" spans="4:10" ht="15" thickBot="1" x14ac:dyDescent="0.35">
      <c r="D33" s="50">
        <v>14000</v>
      </c>
      <c r="E33" s="62">
        <f t="shared" si="1"/>
        <v>7.0999999999999994E-2</v>
      </c>
      <c r="F33" s="63">
        <f t="shared" si="2"/>
        <v>0.92900000000000005</v>
      </c>
      <c r="G33" s="51">
        <f t="shared" si="0"/>
        <v>13000</v>
      </c>
      <c r="H33" s="64">
        <v>1000</v>
      </c>
      <c r="I33" s="66"/>
      <c r="J33" s="67"/>
    </row>
    <row r="34" spans="4:10" ht="15" thickBot="1" x14ac:dyDescent="0.35">
      <c r="D34" s="50">
        <v>14500</v>
      </c>
      <c r="E34" s="62">
        <f t="shared" si="1"/>
        <v>6.9000000000000006E-2</v>
      </c>
      <c r="F34" s="63">
        <f t="shared" si="2"/>
        <v>0.93100000000000005</v>
      </c>
      <c r="G34" s="51">
        <f t="shared" si="0"/>
        <v>13500</v>
      </c>
      <c r="H34" s="64">
        <v>1000</v>
      </c>
      <c r="I34" s="66"/>
      <c r="J34" s="67"/>
    </row>
    <row r="35" spans="4:10" ht="15" thickBot="1" x14ac:dyDescent="0.35">
      <c r="D35" s="50">
        <v>15000</v>
      </c>
      <c r="E35" s="62">
        <f t="shared" si="1"/>
        <v>6.7000000000000004E-2</v>
      </c>
      <c r="F35" s="63">
        <f t="shared" si="2"/>
        <v>0.93300000000000005</v>
      </c>
      <c r="G35" s="51">
        <f t="shared" si="0"/>
        <v>14000</v>
      </c>
      <c r="H35" s="64">
        <v>1000</v>
      </c>
      <c r="I35" s="66"/>
      <c r="J35" s="67"/>
    </row>
    <row r="36" spans="4:10" ht="15" thickBot="1" x14ac:dyDescent="0.35">
      <c r="D36" s="50">
        <v>15500</v>
      </c>
      <c r="E36" s="62">
        <f t="shared" si="1"/>
        <v>6.5000000000000002E-2</v>
      </c>
      <c r="F36" s="63">
        <f t="shared" si="2"/>
        <v>0.93500000000000005</v>
      </c>
      <c r="G36" s="51">
        <f t="shared" si="0"/>
        <v>14500</v>
      </c>
      <c r="H36" s="64">
        <v>1000</v>
      </c>
      <c r="I36" s="66"/>
      <c r="J36" s="67"/>
    </row>
    <row r="37" spans="4:10" ht="15" thickBot="1" x14ac:dyDescent="0.35">
      <c r="D37" s="50">
        <v>16000</v>
      </c>
      <c r="E37" s="62">
        <f t="shared" si="1"/>
        <v>6.3E-2</v>
      </c>
      <c r="F37" s="63">
        <f t="shared" si="2"/>
        <v>0.93700000000000006</v>
      </c>
      <c r="G37" s="51">
        <f t="shared" si="0"/>
        <v>15000</v>
      </c>
      <c r="H37" s="64">
        <v>1000</v>
      </c>
      <c r="I37" s="66"/>
      <c r="J37" s="67"/>
    </row>
    <row r="38" spans="4:10" ht="15" thickBot="1" x14ac:dyDescent="0.35">
      <c r="D38" s="50">
        <v>16500</v>
      </c>
      <c r="E38" s="62">
        <f t="shared" si="1"/>
        <v>6.0999999999999999E-2</v>
      </c>
      <c r="F38" s="63">
        <f t="shared" si="2"/>
        <v>0.93899999999999995</v>
      </c>
      <c r="G38" s="51">
        <f t="shared" si="0"/>
        <v>15500</v>
      </c>
      <c r="H38" s="64">
        <v>1000</v>
      </c>
      <c r="I38" s="66"/>
      <c r="J38" s="67"/>
    </row>
    <row r="39" spans="4:10" ht="15" thickBot="1" x14ac:dyDescent="0.35">
      <c r="D39" s="50">
        <v>17000</v>
      </c>
      <c r="E39" s="62">
        <f t="shared" si="1"/>
        <v>5.8999999999999997E-2</v>
      </c>
      <c r="F39" s="63">
        <f t="shared" si="2"/>
        <v>0.94099999999999995</v>
      </c>
      <c r="G39" s="51">
        <f t="shared" si="0"/>
        <v>16000</v>
      </c>
      <c r="H39" s="64">
        <v>1000</v>
      </c>
      <c r="I39" s="66"/>
      <c r="J39" s="67"/>
    </row>
    <row r="40" spans="4:10" ht="15" thickBot="1" x14ac:dyDescent="0.35">
      <c r="D40" s="50">
        <v>17500</v>
      </c>
      <c r="E40" s="62">
        <f t="shared" si="1"/>
        <v>5.7000000000000002E-2</v>
      </c>
      <c r="F40" s="63">
        <f t="shared" si="2"/>
        <v>0.94299999999999995</v>
      </c>
      <c r="G40" s="51">
        <f t="shared" si="0"/>
        <v>16500</v>
      </c>
      <c r="H40" s="64">
        <v>1000</v>
      </c>
      <c r="I40" s="66"/>
      <c r="J40" s="67"/>
    </row>
    <row r="41" spans="4:10" ht="15" thickBot="1" x14ac:dyDescent="0.35">
      <c r="D41" s="50">
        <v>18000</v>
      </c>
      <c r="E41" s="62">
        <f t="shared" si="1"/>
        <v>5.6000000000000001E-2</v>
      </c>
      <c r="F41" s="63">
        <f t="shared" si="2"/>
        <v>0.94399999999999995</v>
      </c>
      <c r="G41" s="51">
        <f t="shared" si="0"/>
        <v>17000</v>
      </c>
      <c r="H41" s="64">
        <v>1000</v>
      </c>
      <c r="I41" s="66"/>
      <c r="J41" s="67"/>
    </row>
    <row r="42" spans="4:10" ht="15" thickBot="1" x14ac:dyDescent="0.35">
      <c r="D42" s="50">
        <v>18500</v>
      </c>
      <c r="E42" s="62">
        <f t="shared" si="1"/>
        <v>5.3999999999999999E-2</v>
      </c>
      <c r="F42" s="63">
        <f t="shared" si="2"/>
        <v>0.94599999999999995</v>
      </c>
      <c r="G42" s="51">
        <f t="shared" si="0"/>
        <v>17500</v>
      </c>
      <c r="H42" s="64">
        <v>1000</v>
      </c>
      <c r="I42" s="66"/>
      <c r="J42" s="67"/>
    </row>
    <row r="43" spans="4:10" ht="15" thickBot="1" x14ac:dyDescent="0.35">
      <c r="D43" s="50">
        <v>19000</v>
      </c>
      <c r="E43" s="62">
        <f t="shared" si="1"/>
        <v>5.2999999999999999E-2</v>
      </c>
      <c r="F43" s="63">
        <f t="shared" si="2"/>
        <v>0.94699999999999995</v>
      </c>
      <c r="G43" s="51">
        <f t="shared" si="0"/>
        <v>18000</v>
      </c>
      <c r="H43" s="64">
        <v>1000</v>
      </c>
      <c r="I43" s="66"/>
      <c r="J43" s="67"/>
    </row>
    <row r="44" spans="4:10" ht="15" thickBot="1" x14ac:dyDescent="0.35">
      <c r="D44" s="50">
        <v>19500</v>
      </c>
      <c r="E44" s="62">
        <f t="shared" si="1"/>
        <v>5.0999999999999997E-2</v>
      </c>
      <c r="F44" s="63">
        <f t="shared" si="2"/>
        <v>0.94899999999999995</v>
      </c>
      <c r="G44" s="51">
        <f t="shared" si="0"/>
        <v>18500</v>
      </c>
      <c r="H44" s="64">
        <v>1000</v>
      </c>
      <c r="I44" s="66"/>
      <c r="J44" s="67"/>
    </row>
    <row r="45" spans="4:10" ht="15" thickBot="1" x14ac:dyDescent="0.35">
      <c r="D45" s="54">
        <v>20000</v>
      </c>
      <c r="E45" s="62">
        <f t="shared" si="1"/>
        <v>0.05</v>
      </c>
      <c r="F45" s="63">
        <f t="shared" si="2"/>
        <v>0.95</v>
      </c>
      <c r="G45" s="55">
        <f t="shared" si="0"/>
        <v>19000</v>
      </c>
      <c r="H45" s="78">
        <v>1000</v>
      </c>
      <c r="I45" s="66"/>
      <c r="J45" s="67"/>
    </row>
    <row r="46" spans="4:10" ht="15" thickTop="1" x14ac:dyDescent="0.3">
      <c r="E46" s="53"/>
    </row>
  </sheetData>
  <sheetProtection algorithmName="SHA-512" hashValue="X1fZaV+ZY4eH1UkEwGYEEtRMsmyYZ0T9FZU+eQ4WPtRSlea67kMjG5SnXmK3xPm4COhA5uAw0Q8E2EDSy1IovQ==" saltValue="oBctzDQ2bW+DJSJFDgIcvQ==" spinCount="100000" sheet="1" selectLockedCells="1" selectUnlockedCells="1"/>
  <mergeCells count="1">
    <mergeCell ref="D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</documentManagement>
</p:properties>
</file>

<file path=customXml/itemProps1.xml><?xml version="1.0" encoding="utf-8"?>
<ds:datastoreItem xmlns:ds="http://schemas.openxmlformats.org/officeDocument/2006/customXml" ds:itemID="{360971BC-CC12-4BB0-84E3-94BB93DE8371}"/>
</file>

<file path=customXml/itemProps2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FA813A-BBE9-4CDF-89CB-E2D8F44D066F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e878f9f-89a8-4ebc-b70c-99f211065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High Level Budget-Funding</vt:lpstr>
      <vt:lpstr>BOM</vt:lpstr>
      <vt:lpstr>Instructions</vt:lpstr>
      <vt:lpstr>applicant_match</vt:lpstr>
      <vt:lpstr>app_mtc_lookup_table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Jeff  Jones</cp:lastModifiedBy>
  <cp:revision/>
  <dcterms:created xsi:type="dcterms:W3CDTF">2020-08-09T15:12:33Z</dcterms:created>
  <dcterms:modified xsi:type="dcterms:W3CDTF">2023-05-04T22:45:40Z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TBCO_ScreenResolution">
    <vt:lpwstr>144 144 1920 1080</vt:lpwstr>
  </property>
  <property fmtid="{D5CDD505-2E9C-101B-9397-08002B2CF9AE}" pid="4" name="MediaServiceImageTags">
    <vt:lpwstr/>
  </property>
  <property fmtid="{D5CDD505-2E9C-101B-9397-08002B2CF9AE}" pid="5" name="Order">
    <vt:r8>4600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_ColorHex">
    <vt:lpwstr/>
  </property>
  <property fmtid="{D5CDD505-2E9C-101B-9397-08002B2CF9AE}" pid="15" name="_Emoji">
    <vt:lpwstr/>
  </property>
  <property fmtid="{D5CDD505-2E9C-101B-9397-08002B2CF9AE}" pid="16" name="_ColorTag">
    <vt:lpwstr/>
  </property>
</Properties>
</file>